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4 - Vzduchotechnika" sheetId="2" r:id="rId2"/>
  </sheets>
  <definedNames>
    <definedName name="_xlnm.Print_Titles" localSheetId="1">'02.4 - Vzduchotechnika'!$125:$125</definedName>
    <definedName name="_xlnm.Print_Titles" localSheetId="0">'Rekapitulace stavby'!$85:$85</definedName>
    <definedName name="_xlnm.Print_Area" localSheetId="1">'02.4 - Vzduchotechnika'!$C$4:$Q$70,'02.4 - Vzduchotechnika'!$C$76:$Q$109,'02.4 - Vzduchotechnika'!$C$115:$Q$418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418" i="2"/>
  <c r="BH418" i="2"/>
  <c r="BG418" i="2"/>
  <c r="BF418" i="2"/>
  <c r="X418" i="2"/>
  <c r="W418" i="2"/>
  <c r="BK418" i="2"/>
  <c r="P418" i="2" s="1"/>
  <c r="BE418" i="2" s="1"/>
  <c r="V418" i="2"/>
  <c r="BI417" i="2"/>
  <c r="BH417" i="2"/>
  <c r="BG417" i="2"/>
  <c r="BF417" i="2"/>
  <c r="X417" i="2"/>
  <c r="W417" i="2"/>
  <c r="BK417" i="2"/>
  <c r="P417" i="2" s="1"/>
  <c r="BE417" i="2" s="1"/>
  <c r="V417" i="2"/>
  <c r="BI416" i="2"/>
  <c r="BH416" i="2"/>
  <c r="BG416" i="2"/>
  <c r="BF416" i="2"/>
  <c r="X416" i="2"/>
  <c r="W416" i="2"/>
  <c r="BK416" i="2"/>
  <c r="P416" i="2" s="1"/>
  <c r="BE416" i="2" s="1"/>
  <c r="V416" i="2"/>
  <c r="BI415" i="2"/>
  <c r="BH415" i="2"/>
  <c r="BG415" i="2"/>
  <c r="BF415" i="2"/>
  <c r="X415" i="2"/>
  <c r="W415" i="2"/>
  <c r="BK415" i="2"/>
  <c r="P415" i="2" s="1"/>
  <c r="BE415" i="2" s="1"/>
  <c r="V415" i="2"/>
  <c r="BI414" i="2"/>
  <c r="BH414" i="2"/>
  <c r="BG414" i="2"/>
  <c r="BF414" i="2"/>
  <c r="X414" i="2"/>
  <c r="X413" i="2" s="1"/>
  <c r="K99" i="2" s="1"/>
  <c r="W414" i="2"/>
  <c r="W413" i="2" s="1"/>
  <c r="H99" i="2" s="1"/>
  <c r="BK414" i="2"/>
  <c r="BK413" i="2" s="1"/>
  <c r="M413" i="2" s="1"/>
  <c r="M99" i="2" s="1"/>
  <c r="V414" i="2"/>
  <c r="BI412" i="2"/>
  <c r="BH412" i="2"/>
  <c r="BG412" i="2"/>
  <c r="BF412" i="2"/>
  <c r="X412" i="2"/>
  <c r="X411" i="2" s="1"/>
  <c r="K98" i="2" s="1"/>
  <c r="W412" i="2"/>
  <c r="W411" i="2" s="1"/>
  <c r="H98" i="2" s="1"/>
  <c r="AD412" i="2"/>
  <c r="AD411" i="2" s="1"/>
  <c r="AB412" i="2"/>
  <c r="AB411" i="2" s="1"/>
  <c r="Z412" i="2"/>
  <c r="Z411" i="2" s="1"/>
  <c r="V412" i="2"/>
  <c r="BK412" i="2" s="1"/>
  <c r="BK411" i="2" s="1"/>
  <c r="M411" i="2" s="1"/>
  <c r="M98" i="2" s="1"/>
  <c r="BI410" i="2"/>
  <c r="BH410" i="2"/>
  <c r="BG410" i="2"/>
  <c r="BF410" i="2"/>
  <c r="X410" i="2"/>
  <c r="X409" i="2" s="1"/>
  <c r="K97" i="2" s="1"/>
  <c r="W410" i="2"/>
  <c r="W409" i="2" s="1"/>
  <c r="H97" i="2" s="1"/>
  <c r="AD410" i="2"/>
  <c r="AD409" i="2" s="1"/>
  <c r="AB410" i="2"/>
  <c r="AB409" i="2" s="1"/>
  <c r="Z410" i="2"/>
  <c r="Z409" i="2" s="1"/>
  <c r="V410" i="2"/>
  <c r="BK410" i="2" s="1"/>
  <c r="BK409" i="2" s="1"/>
  <c r="M409" i="2" s="1"/>
  <c r="M97" i="2" s="1"/>
  <c r="BI407" i="2"/>
  <c r="BH407" i="2"/>
  <c r="BG407" i="2"/>
  <c r="BF407" i="2"/>
  <c r="X407" i="2"/>
  <c r="W407" i="2"/>
  <c r="AD407" i="2"/>
  <c r="AB407" i="2"/>
  <c r="Z407" i="2"/>
  <c r="V407" i="2"/>
  <c r="BK407" i="2" s="1"/>
  <c r="BI405" i="2"/>
  <c r="BH405" i="2"/>
  <c r="BG405" i="2"/>
  <c r="BF405" i="2"/>
  <c r="X405" i="2"/>
  <c r="W405" i="2"/>
  <c r="AD405" i="2"/>
  <c r="AB405" i="2"/>
  <c r="Z405" i="2"/>
  <c r="P405" i="2"/>
  <c r="BE405" i="2" s="1"/>
  <c r="V405" i="2"/>
  <c r="BK405" i="2" s="1"/>
  <c r="BI403" i="2"/>
  <c r="BH403" i="2"/>
  <c r="BG403" i="2"/>
  <c r="BF403" i="2"/>
  <c r="X403" i="2"/>
  <c r="W403" i="2"/>
  <c r="AD403" i="2"/>
  <c r="AB403" i="2"/>
  <c r="Z403" i="2"/>
  <c r="V403" i="2"/>
  <c r="BK403" i="2" s="1"/>
  <c r="BI401" i="2"/>
  <c r="BH401" i="2"/>
  <c r="BG401" i="2"/>
  <c r="BF401" i="2"/>
  <c r="X401" i="2"/>
  <c r="W401" i="2"/>
  <c r="AD401" i="2"/>
  <c r="AB401" i="2"/>
  <c r="Z401" i="2"/>
  <c r="P401" i="2"/>
  <c r="BE401" i="2" s="1"/>
  <c r="V401" i="2"/>
  <c r="BK401" i="2" s="1"/>
  <c r="BI399" i="2"/>
  <c r="BH399" i="2"/>
  <c r="BG399" i="2"/>
  <c r="BF399" i="2"/>
  <c r="X399" i="2"/>
  <c r="W399" i="2"/>
  <c r="AD399" i="2"/>
  <c r="AB399" i="2"/>
  <c r="Z399" i="2"/>
  <c r="V399" i="2"/>
  <c r="BK399" i="2" s="1"/>
  <c r="BI397" i="2"/>
  <c r="BH397" i="2"/>
  <c r="BG397" i="2"/>
  <c r="BF397" i="2"/>
  <c r="X397" i="2"/>
  <c r="W397" i="2"/>
  <c r="AD397" i="2"/>
  <c r="AB397" i="2"/>
  <c r="Z397" i="2"/>
  <c r="P397" i="2"/>
  <c r="BE397" i="2" s="1"/>
  <c r="V397" i="2"/>
  <c r="BK397" i="2" s="1"/>
  <c r="BI395" i="2"/>
  <c r="BH395" i="2"/>
  <c r="BG395" i="2"/>
  <c r="BF395" i="2"/>
  <c r="X395" i="2"/>
  <c r="W395" i="2"/>
  <c r="AD395" i="2"/>
  <c r="AB395" i="2"/>
  <c r="Z395" i="2"/>
  <c r="V395" i="2"/>
  <c r="BK395" i="2" s="1"/>
  <c r="BI393" i="2"/>
  <c r="BH393" i="2"/>
  <c r="BG393" i="2"/>
  <c r="BF393" i="2"/>
  <c r="X393" i="2"/>
  <c r="W393" i="2"/>
  <c r="AD393" i="2"/>
  <c r="AB393" i="2"/>
  <c r="Z393" i="2"/>
  <c r="P393" i="2"/>
  <c r="BE393" i="2" s="1"/>
  <c r="V393" i="2"/>
  <c r="BK393" i="2" s="1"/>
  <c r="BI391" i="2"/>
  <c r="BH391" i="2"/>
  <c r="BG391" i="2"/>
  <c r="BF391" i="2"/>
  <c r="X391" i="2"/>
  <c r="W391" i="2"/>
  <c r="AD391" i="2"/>
  <c r="AB391" i="2"/>
  <c r="Z391" i="2"/>
  <c r="V391" i="2"/>
  <c r="BK391" i="2" s="1"/>
  <c r="BI389" i="2"/>
  <c r="BH389" i="2"/>
  <c r="BG389" i="2"/>
  <c r="BF389" i="2"/>
  <c r="X389" i="2"/>
  <c r="W389" i="2"/>
  <c r="AD389" i="2"/>
  <c r="AB389" i="2"/>
  <c r="Z389" i="2"/>
  <c r="P389" i="2"/>
  <c r="BE389" i="2" s="1"/>
  <c r="V389" i="2"/>
  <c r="BK389" i="2" s="1"/>
  <c r="BI387" i="2"/>
  <c r="BH387" i="2"/>
  <c r="BG387" i="2"/>
  <c r="BF387" i="2"/>
  <c r="X387" i="2"/>
  <c r="W387" i="2"/>
  <c r="AD387" i="2"/>
  <c r="AB387" i="2"/>
  <c r="Z387" i="2"/>
  <c r="V387" i="2"/>
  <c r="BK387" i="2" s="1"/>
  <c r="BI385" i="2"/>
  <c r="BH385" i="2"/>
  <c r="BG385" i="2"/>
  <c r="BF385" i="2"/>
  <c r="X385" i="2"/>
  <c r="W385" i="2"/>
  <c r="AD385" i="2"/>
  <c r="AB385" i="2"/>
  <c r="Z385" i="2"/>
  <c r="P385" i="2"/>
  <c r="BE385" i="2" s="1"/>
  <c r="V385" i="2"/>
  <c r="BK385" i="2" s="1"/>
  <c r="BI383" i="2"/>
  <c r="BH383" i="2"/>
  <c r="BG383" i="2"/>
  <c r="BF383" i="2"/>
  <c r="X383" i="2"/>
  <c r="W383" i="2"/>
  <c r="AD383" i="2"/>
  <c r="AB383" i="2"/>
  <c r="Z383" i="2"/>
  <c r="V383" i="2"/>
  <c r="BK383" i="2" s="1"/>
  <c r="BI381" i="2"/>
  <c r="BH381" i="2"/>
  <c r="BG381" i="2"/>
  <c r="BF381" i="2"/>
  <c r="X381" i="2"/>
  <c r="W381" i="2"/>
  <c r="AD381" i="2"/>
  <c r="AB381" i="2"/>
  <c r="Z381" i="2"/>
  <c r="V381" i="2"/>
  <c r="BK381" i="2" s="1"/>
  <c r="BI379" i="2"/>
  <c r="BH379" i="2"/>
  <c r="BG379" i="2"/>
  <c r="BF379" i="2"/>
  <c r="X379" i="2"/>
  <c r="W379" i="2"/>
  <c r="AD379" i="2"/>
  <c r="AB379" i="2"/>
  <c r="Z379" i="2"/>
  <c r="P379" i="2"/>
  <c r="BE379" i="2" s="1"/>
  <c r="V379" i="2"/>
  <c r="BK379" i="2" s="1"/>
  <c r="BI377" i="2"/>
  <c r="BH377" i="2"/>
  <c r="BG377" i="2"/>
  <c r="BF377" i="2"/>
  <c r="X377" i="2"/>
  <c r="W377" i="2"/>
  <c r="AD377" i="2"/>
  <c r="AB377" i="2"/>
  <c r="Z377" i="2"/>
  <c r="V377" i="2"/>
  <c r="BK377" i="2" s="1"/>
  <c r="BI375" i="2"/>
  <c r="BH375" i="2"/>
  <c r="BG375" i="2"/>
  <c r="BF375" i="2"/>
  <c r="X375" i="2"/>
  <c r="W375" i="2"/>
  <c r="AD375" i="2"/>
  <c r="AB375" i="2"/>
  <c r="Z375" i="2"/>
  <c r="P375" i="2"/>
  <c r="BE375" i="2" s="1"/>
  <c r="V375" i="2"/>
  <c r="BK375" i="2" s="1"/>
  <c r="BI373" i="2"/>
  <c r="BH373" i="2"/>
  <c r="BG373" i="2"/>
  <c r="BF373" i="2"/>
  <c r="X373" i="2"/>
  <c r="W373" i="2"/>
  <c r="AD373" i="2"/>
  <c r="AB373" i="2"/>
  <c r="Z373" i="2"/>
  <c r="V373" i="2"/>
  <c r="BK373" i="2" s="1"/>
  <c r="BI371" i="2"/>
  <c r="BH371" i="2"/>
  <c r="BG371" i="2"/>
  <c r="BF371" i="2"/>
  <c r="X371" i="2"/>
  <c r="X370" i="2" s="1"/>
  <c r="W371" i="2"/>
  <c r="W370" i="2" s="1"/>
  <c r="AD371" i="2"/>
  <c r="AD370" i="2" s="1"/>
  <c r="AB371" i="2"/>
  <c r="AB370" i="2" s="1"/>
  <c r="Z371" i="2"/>
  <c r="Z370" i="2" s="1"/>
  <c r="P371" i="2"/>
  <c r="BE371" i="2" s="1"/>
  <c r="V371" i="2"/>
  <c r="BK371" i="2" s="1"/>
  <c r="BK370" i="2" s="1"/>
  <c r="M370" i="2" s="1"/>
  <c r="M96" i="2" s="1"/>
  <c r="K96" i="2"/>
  <c r="H96" i="2"/>
  <c r="BI368" i="2"/>
  <c r="BH368" i="2"/>
  <c r="BG368" i="2"/>
  <c r="BF368" i="2"/>
  <c r="X368" i="2"/>
  <c r="W368" i="2"/>
  <c r="AD368" i="2"/>
  <c r="AB368" i="2"/>
  <c r="Z368" i="2"/>
  <c r="V368" i="2"/>
  <c r="P368" i="2" s="1"/>
  <c r="BE368" i="2" s="1"/>
  <c r="BI366" i="2"/>
  <c r="BH366" i="2"/>
  <c r="BG366" i="2"/>
  <c r="BF366" i="2"/>
  <c r="X366" i="2"/>
  <c r="W366" i="2"/>
  <c r="AD366" i="2"/>
  <c r="AB366" i="2"/>
  <c r="Z366" i="2"/>
  <c r="V366" i="2"/>
  <c r="BK366" i="2" s="1"/>
  <c r="BI364" i="2"/>
  <c r="BH364" i="2"/>
  <c r="BG364" i="2"/>
  <c r="BF364" i="2"/>
  <c r="X364" i="2"/>
  <c r="W364" i="2"/>
  <c r="AD364" i="2"/>
  <c r="AB364" i="2"/>
  <c r="Z364" i="2"/>
  <c r="V364" i="2"/>
  <c r="P364" i="2" s="1"/>
  <c r="BE364" i="2" s="1"/>
  <c r="BI362" i="2"/>
  <c r="BH362" i="2"/>
  <c r="BG362" i="2"/>
  <c r="BF362" i="2"/>
  <c r="X362" i="2"/>
  <c r="W362" i="2"/>
  <c r="AD362" i="2"/>
  <c r="AB362" i="2"/>
  <c r="Z362" i="2"/>
  <c r="V362" i="2"/>
  <c r="BK362" i="2" s="1"/>
  <c r="BI360" i="2"/>
  <c r="BH360" i="2"/>
  <c r="BG360" i="2"/>
  <c r="BF360" i="2"/>
  <c r="X360" i="2"/>
  <c r="W360" i="2"/>
  <c r="AD360" i="2"/>
  <c r="AB360" i="2"/>
  <c r="Z360" i="2"/>
  <c r="V360" i="2"/>
  <c r="P360" i="2" s="1"/>
  <c r="BE360" i="2" s="1"/>
  <c r="BI358" i="2"/>
  <c r="BH358" i="2"/>
  <c r="BG358" i="2"/>
  <c r="BF358" i="2"/>
  <c r="X358" i="2"/>
  <c r="W358" i="2"/>
  <c r="AD358" i="2"/>
  <c r="AB358" i="2"/>
  <c r="Z358" i="2"/>
  <c r="V358" i="2"/>
  <c r="BK358" i="2" s="1"/>
  <c r="BI356" i="2"/>
  <c r="BH356" i="2"/>
  <c r="BG356" i="2"/>
  <c r="BF356" i="2"/>
  <c r="X356" i="2"/>
  <c r="W356" i="2"/>
  <c r="AD356" i="2"/>
  <c r="AB356" i="2"/>
  <c r="Z356" i="2"/>
  <c r="V356" i="2"/>
  <c r="P356" i="2" s="1"/>
  <c r="BE356" i="2" s="1"/>
  <c r="BI354" i="2"/>
  <c r="BH354" i="2"/>
  <c r="BG354" i="2"/>
  <c r="BF354" i="2"/>
  <c r="X354" i="2"/>
  <c r="W354" i="2"/>
  <c r="AD354" i="2"/>
  <c r="AB354" i="2"/>
  <c r="Z354" i="2"/>
  <c r="V354" i="2"/>
  <c r="BK354" i="2" s="1"/>
  <c r="BI352" i="2"/>
  <c r="BH352" i="2"/>
  <c r="BG352" i="2"/>
  <c r="BF352" i="2"/>
  <c r="X352" i="2"/>
  <c r="W352" i="2"/>
  <c r="AD352" i="2"/>
  <c r="AB352" i="2"/>
  <c r="Z352" i="2"/>
  <c r="V352" i="2"/>
  <c r="P352" i="2" s="1"/>
  <c r="BE352" i="2" s="1"/>
  <c r="BI350" i="2"/>
  <c r="BH350" i="2"/>
  <c r="BG350" i="2"/>
  <c r="BF350" i="2"/>
  <c r="X350" i="2"/>
  <c r="W350" i="2"/>
  <c r="AD350" i="2"/>
  <c r="AB350" i="2"/>
  <c r="Z350" i="2"/>
  <c r="V350" i="2"/>
  <c r="BK350" i="2" s="1"/>
  <c r="BI348" i="2"/>
  <c r="BH348" i="2"/>
  <c r="BG348" i="2"/>
  <c r="BF348" i="2"/>
  <c r="X348" i="2"/>
  <c r="W348" i="2"/>
  <c r="AD348" i="2"/>
  <c r="AB348" i="2"/>
  <c r="Z348" i="2"/>
  <c r="V348" i="2"/>
  <c r="P348" i="2" s="1"/>
  <c r="BE348" i="2" s="1"/>
  <c r="BI346" i="2"/>
  <c r="BH346" i="2"/>
  <c r="BG346" i="2"/>
  <c r="BF346" i="2"/>
  <c r="X346" i="2"/>
  <c r="W346" i="2"/>
  <c r="AD346" i="2"/>
  <c r="AB346" i="2"/>
  <c r="Z346" i="2"/>
  <c r="V346" i="2"/>
  <c r="BK346" i="2" s="1"/>
  <c r="BI344" i="2"/>
  <c r="BH344" i="2"/>
  <c r="BG344" i="2"/>
  <c r="BF344" i="2"/>
  <c r="X344" i="2"/>
  <c r="W344" i="2"/>
  <c r="AD344" i="2"/>
  <c r="AB344" i="2"/>
  <c r="Z344" i="2"/>
  <c r="V344" i="2"/>
  <c r="P344" i="2" s="1"/>
  <c r="BE344" i="2" s="1"/>
  <c r="BI342" i="2"/>
  <c r="BH342" i="2"/>
  <c r="BG342" i="2"/>
  <c r="BF342" i="2"/>
  <c r="X342" i="2"/>
  <c r="W342" i="2"/>
  <c r="AD342" i="2"/>
  <c r="AB342" i="2"/>
  <c r="Z342" i="2"/>
  <c r="V342" i="2"/>
  <c r="BK342" i="2" s="1"/>
  <c r="BI340" i="2"/>
  <c r="BH340" i="2"/>
  <c r="BG340" i="2"/>
  <c r="BF340" i="2"/>
  <c r="X340" i="2"/>
  <c r="W340" i="2"/>
  <c r="AD340" i="2"/>
  <c r="AB340" i="2"/>
  <c r="Z340" i="2"/>
  <c r="V340" i="2"/>
  <c r="P340" i="2" s="1"/>
  <c r="BE340" i="2" s="1"/>
  <c r="BI338" i="2"/>
  <c r="BH338" i="2"/>
  <c r="BG338" i="2"/>
  <c r="BF338" i="2"/>
  <c r="X338" i="2"/>
  <c r="W338" i="2"/>
  <c r="AD338" i="2"/>
  <c r="AB338" i="2"/>
  <c r="Z338" i="2"/>
  <c r="V338" i="2"/>
  <c r="BK338" i="2" s="1"/>
  <c r="BI336" i="2"/>
  <c r="BH336" i="2"/>
  <c r="BG336" i="2"/>
  <c r="BF336" i="2"/>
  <c r="X336" i="2"/>
  <c r="W336" i="2"/>
  <c r="AD336" i="2"/>
  <c r="AB336" i="2"/>
  <c r="Z336" i="2"/>
  <c r="V336" i="2"/>
  <c r="P336" i="2" s="1"/>
  <c r="BE336" i="2" s="1"/>
  <c r="BI334" i="2"/>
  <c r="BH334" i="2"/>
  <c r="BG334" i="2"/>
  <c r="BF334" i="2"/>
  <c r="X334" i="2"/>
  <c r="X333" i="2" s="1"/>
  <c r="W334" i="2"/>
  <c r="W333" i="2" s="1"/>
  <c r="AD334" i="2"/>
  <c r="AD333" i="2" s="1"/>
  <c r="AB334" i="2"/>
  <c r="AB333" i="2" s="1"/>
  <c r="Z334" i="2"/>
  <c r="Z333" i="2" s="1"/>
  <c r="P334" i="2"/>
  <c r="BE334" i="2" s="1"/>
  <c r="V334" i="2"/>
  <c r="BK334" i="2" s="1"/>
  <c r="K95" i="2"/>
  <c r="H95" i="2"/>
  <c r="BI331" i="2"/>
  <c r="BH331" i="2"/>
  <c r="BG331" i="2"/>
  <c r="BF331" i="2"/>
  <c r="X331" i="2"/>
  <c r="W331" i="2"/>
  <c r="AD331" i="2"/>
  <c r="AB331" i="2"/>
  <c r="Z331" i="2"/>
  <c r="V331" i="2"/>
  <c r="BK331" i="2" s="1"/>
  <c r="BI329" i="2"/>
  <c r="BH329" i="2"/>
  <c r="BG329" i="2"/>
  <c r="BF329" i="2"/>
  <c r="X329" i="2"/>
  <c r="W329" i="2"/>
  <c r="AD329" i="2"/>
  <c r="AB329" i="2"/>
  <c r="Z329" i="2"/>
  <c r="V329" i="2"/>
  <c r="P329" i="2" s="1"/>
  <c r="BE329" i="2" s="1"/>
  <c r="BI327" i="2"/>
  <c r="BH327" i="2"/>
  <c r="BG327" i="2"/>
  <c r="BF327" i="2"/>
  <c r="X327" i="2"/>
  <c r="W327" i="2"/>
  <c r="AD327" i="2"/>
  <c r="AB327" i="2"/>
  <c r="Z327" i="2"/>
  <c r="V327" i="2"/>
  <c r="BK327" i="2" s="1"/>
  <c r="BI325" i="2"/>
  <c r="BH325" i="2"/>
  <c r="BG325" i="2"/>
  <c r="BF325" i="2"/>
  <c r="X325" i="2"/>
  <c r="W325" i="2"/>
  <c r="AD325" i="2"/>
  <c r="AB325" i="2"/>
  <c r="Z325" i="2"/>
  <c r="V325" i="2"/>
  <c r="P325" i="2" s="1"/>
  <c r="BE325" i="2" s="1"/>
  <c r="BI323" i="2"/>
  <c r="BH323" i="2"/>
  <c r="BG323" i="2"/>
  <c r="BF323" i="2"/>
  <c r="X323" i="2"/>
  <c r="W323" i="2"/>
  <c r="AD323" i="2"/>
  <c r="AB323" i="2"/>
  <c r="Z323" i="2"/>
  <c r="V323" i="2"/>
  <c r="BK323" i="2" s="1"/>
  <c r="BI321" i="2"/>
  <c r="BH321" i="2"/>
  <c r="BG321" i="2"/>
  <c r="BF321" i="2"/>
  <c r="X321" i="2"/>
  <c r="W321" i="2"/>
  <c r="AD321" i="2"/>
  <c r="AB321" i="2"/>
  <c r="Z321" i="2"/>
  <c r="V321" i="2"/>
  <c r="P321" i="2" s="1"/>
  <c r="BE321" i="2" s="1"/>
  <c r="BI319" i="2"/>
  <c r="BH319" i="2"/>
  <c r="BG319" i="2"/>
  <c r="BF319" i="2"/>
  <c r="X319" i="2"/>
  <c r="W319" i="2"/>
  <c r="AD319" i="2"/>
  <c r="AB319" i="2"/>
  <c r="Z319" i="2"/>
  <c r="V319" i="2"/>
  <c r="BK319" i="2" s="1"/>
  <c r="BI317" i="2"/>
  <c r="BH317" i="2"/>
  <c r="BG317" i="2"/>
  <c r="BF317" i="2"/>
  <c r="X317" i="2"/>
  <c r="W317" i="2"/>
  <c r="AD317" i="2"/>
  <c r="AB317" i="2"/>
  <c r="Z317" i="2"/>
  <c r="V317" i="2"/>
  <c r="P317" i="2" s="1"/>
  <c r="BE317" i="2" s="1"/>
  <c r="BI315" i="2"/>
  <c r="BH315" i="2"/>
  <c r="BG315" i="2"/>
  <c r="BF315" i="2"/>
  <c r="X315" i="2"/>
  <c r="W315" i="2"/>
  <c r="AD315" i="2"/>
  <c r="AB315" i="2"/>
  <c r="Z315" i="2"/>
  <c r="V315" i="2"/>
  <c r="BK315" i="2" s="1"/>
  <c r="BI313" i="2"/>
  <c r="BH313" i="2"/>
  <c r="BG313" i="2"/>
  <c r="BF313" i="2"/>
  <c r="X313" i="2"/>
  <c r="W313" i="2"/>
  <c r="AD313" i="2"/>
  <c r="AB313" i="2"/>
  <c r="Z313" i="2"/>
  <c r="V313" i="2"/>
  <c r="P313" i="2" s="1"/>
  <c r="BE313" i="2" s="1"/>
  <c r="BI311" i="2"/>
  <c r="BH311" i="2"/>
  <c r="BG311" i="2"/>
  <c r="BF311" i="2"/>
  <c r="X311" i="2"/>
  <c r="W311" i="2"/>
  <c r="AD311" i="2"/>
  <c r="AB311" i="2"/>
  <c r="Z311" i="2"/>
  <c r="V311" i="2"/>
  <c r="BK311" i="2" s="1"/>
  <c r="BI309" i="2"/>
  <c r="BH309" i="2"/>
  <c r="BG309" i="2"/>
  <c r="BF309" i="2"/>
  <c r="X309" i="2"/>
  <c r="W309" i="2"/>
  <c r="AD309" i="2"/>
  <c r="AB309" i="2"/>
  <c r="Z309" i="2"/>
  <c r="V309" i="2"/>
  <c r="P309" i="2" s="1"/>
  <c r="BE309" i="2" s="1"/>
  <c r="BI307" i="2"/>
  <c r="BH307" i="2"/>
  <c r="BG307" i="2"/>
  <c r="BF307" i="2"/>
  <c r="X307" i="2"/>
  <c r="W307" i="2"/>
  <c r="AD307" i="2"/>
  <c r="AB307" i="2"/>
  <c r="Z307" i="2"/>
  <c r="V307" i="2"/>
  <c r="BK307" i="2" s="1"/>
  <c r="BI305" i="2"/>
  <c r="BH305" i="2"/>
  <c r="BG305" i="2"/>
  <c r="BF305" i="2"/>
  <c r="X305" i="2"/>
  <c r="W305" i="2"/>
  <c r="AD305" i="2"/>
  <c r="AB305" i="2"/>
  <c r="Z305" i="2"/>
  <c r="V305" i="2"/>
  <c r="P305" i="2" s="1"/>
  <c r="BE305" i="2" s="1"/>
  <c r="BI303" i="2"/>
  <c r="BH303" i="2"/>
  <c r="BG303" i="2"/>
  <c r="BF303" i="2"/>
  <c r="X303" i="2"/>
  <c r="W303" i="2"/>
  <c r="AD303" i="2"/>
  <c r="AB303" i="2"/>
  <c r="Z303" i="2"/>
  <c r="V303" i="2"/>
  <c r="BK303" i="2" s="1"/>
  <c r="BI301" i="2"/>
  <c r="BH301" i="2"/>
  <c r="BG301" i="2"/>
  <c r="BF301" i="2"/>
  <c r="X301" i="2"/>
  <c r="W301" i="2"/>
  <c r="AD301" i="2"/>
  <c r="AB301" i="2"/>
  <c r="Z301" i="2"/>
  <c r="V301" i="2"/>
  <c r="P301" i="2" s="1"/>
  <c r="BE301" i="2" s="1"/>
  <c r="BI299" i="2"/>
  <c r="BH299" i="2"/>
  <c r="BG299" i="2"/>
  <c r="BF299" i="2"/>
  <c r="X299" i="2"/>
  <c r="W299" i="2"/>
  <c r="AD299" i="2"/>
  <c r="AB299" i="2"/>
  <c r="Z299" i="2"/>
  <c r="V299" i="2"/>
  <c r="BK299" i="2" s="1"/>
  <c r="BI297" i="2"/>
  <c r="BH297" i="2"/>
  <c r="BG297" i="2"/>
  <c r="BF297" i="2"/>
  <c r="X297" i="2"/>
  <c r="W297" i="2"/>
  <c r="AD297" i="2"/>
  <c r="AB297" i="2"/>
  <c r="Z297" i="2"/>
  <c r="V297" i="2"/>
  <c r="P297" i="2" s="1"/>
  <c r="BE297" i="2" s="1"/>
  <c r="BI295" i="2"/>
  <c r="BH295" i="2"/>
  <c r="BG295" i="2"/>
  <c r="BF295" i="2"/>
  <c r="X295" i="2"/>
  <c r="X294" i="2" s="1"/>
  <c r="W295" i="2"/>
  <c r="W294" i="2" s="1"/>
  <c r="AD295" i="2"/>
  <c r="AD294" i="2" s="1"/>
  <c r="AB295" i="2"/>
  <c r="AB294" i="2" s="1"/>
  <c r="Z295" i="2"/>
  <c r="Z294" i="2" s="1"/>
  <c r="P295" i="2"/>
  <c r="BE295" i="2" s="1"/>
  <c r="V295" i="2"/>
  <c r="BK295" i="2" s="1"/>
  <c r="K94" i="2"/>
  <c r="H94" i="2"/>
  <c r="BI292" i="2"/>
  <c r="BH292" i="2"/>
  <c r="BG292" i="2"/>
  <c r="BF292" i="2"/>
  <c r="X292" i="2"/>
  <c r="W292" i="2"/>
  <c r="AD292" i="2"/>
  <c r="AB292" i="2"/>
  <c r="Z292" i="2"/>
  <c r="V292" i="2"/>
  <c r="BK292" i="2" s="1"/>
  <c r="BI290" i="2"/>
  <c r="BH290" i="2"/>
  <c r="BG290" i="2"/>
  <c r="BF290" i="2"/>
  <c r="X290" i="2"/>
  <c r="W290" i="2"/>
  <c r="AD290" i="2"/>
  <c r="AB290" i="2"/>
  <c r="Z290" i="2"/>
  <c r="V290" i="2"/>
  <c r="P290" i="2" s="1"/>
  <c r="BE290" i="2" s="1"/>
  <c r="BI288" i="2"/>
  <c r="BH288" i="2"/>
  <c r="BG288" i="2"/>
  <c r="BF288" i="2"/>
  <c r="X288" i="2"/>
  <c r="W288" i="2"/>
  <c r="AD288" i="2"/>
  <c r="AB288" i="2"/>
  <c r="Z288" i="2"/>
  <c r="V288" i="2"/>
  <c r="BK288" i="2" s="1"/>
  <c r="BI286" i="2"/>
  <c r="BH286" i="2"/>
  <c r="BG286" i="2"/>
  <c r="BF286" i="2"/>
  <c r="X286" i="2"/>
  <c r="W286" i="2"/>
  <c r="AD286" i="2"/>
  <c r="AB286" i="2"/>
  <c r="Z286" i="2"/>
  <c r="V286" i="2"/>
  <c r="P286" i="2" s="1"/>
  <c r="BE286" i="2" s="1"/>
  <c r="BI284" i="2"/>
  <c r="BH284" i="2"/>
  <c r="BG284" i="2"/>
  <c r="BF284" i="2"/>
  <c r="X284" i="2"/>
  <c r="W284" i="2"/>
  <c r="AD284" i="2"/>
  <c r="AB284" i="2"/>
  <c r="Z284" i="2"/>
  <c r="V284" i="2"/>
  <c r="BK284" i="2" s="1"/>
  <c r="BI282" i="2"/>
  <c r="BH282" i="2"/>
  <c r="BG282" i="2"/>
  <c r="BF282" i="2"/>
  <c r="X282" i="2"/>
  <c r="W282" i="2"/>
  <c r="AD282" i="2"/>
  <c r="AB282" i="2"/>
  <c r="Z282" i="2"/>
  <c r="V282" i="2"/>
  <c r="P282" i="2" s="1"/>
  <c r="BE282" i="2" s="1"/>
  <c r="BI280" i="2"/>
  <c r="BH280" i="2"/>
  <c r="BG280" i="2"/>
  <c r="BF280" i="2"/>
  <c r="X280" i="2"/>
  <c r="W280" i="2"/>
  <c r="AD280" i="2"/>
  <c r="AB280" i="2"/>
  <c r="Z280" i="2"/>
  <c r="V280" i="2"/>
  <c r="BK280" i="2" s="1"/>
  <c r="BI278" i="2"/>
  <c r="BH278" i="2"/>
  <c r="BG278" i="2"/>
  <c r="BF278" i="2"/>
  <c r="X278" i="2"/>
  <c r="W278" i="2"/>
  <c r="AD278" i="2"/>
  <c r="AB278" i="2"/>
  <c r="Z278" i="2"/>
  <c r="V278" i="2"/>
  <c r="P278" i="2" s="1"/>
  <c r="BE278" i="2" s="1"/>
  <c r="BI276" i="2"/>
  <c r="BH276" i="2"/>
  <c r="BG276" i="2"/>
  <c r="BF276" i="2"/>
  <c r="X276" i="2"/>
  <c r="W276" i="2"/>
  <c r="AD276" i="2"/>
  <c r="AB276" i="2"/>
  <c r="Z276" i="2"/>
  <c r="V276" i="2"/>
  <c r="BK276" i="2" s="1"/>
  <c r="BI274" i="2"/>
  <c r="BH274" i="2"/>
  <c r="BG274" i="2"/>
  <c r="BF274" i="2"/>
  <c r="X274" i="2"/>
  <c r="W274" i="2"/>
  <c r="AD274" i="2"/>
  <c r="AB274" i="2"/>
  <c r="Z274" i="2"/>
  <c r="V274" i="2"/>
  <c r="P274" i="2" s="1"/>
  <c r="BE274" i="2" s="1"/>
  <c r="BI272" i="2"/>
  <c r="BH272" i="2"/>
  <c r="BG272" i="2"/>
  <c r="BF272" i="2"/>
  <c r="X272" i="2"/>
  <c r="W272" i="2"/>
  <c r="AD272" i="2"/>
  <c r="AB272" i="2"/>
  <c r="Z272" i="2"/>
  <c r="V272" i="2"/>
  <c r="BK272" i="2" s="1"/>
  <c r="BI270" i="2"/>
  <c r="BH270" i="2"/>
  <c r="BG270" i="2"/>
  <c r="BF270" i="2"/>
  <c r="X270" i="2"/>
  <c r="W270" i="2"/>
  <c r="AD270" i="2"/>
  <c r="AB270" i="2"/>
  <c r="Z270" i="2"/>
  <c r="V270" i="2"/>
  <c r="P270" i="2" s="1"/>
  <c r="BE270" i="2" s="1"/>
  <c r="BI268" i="2"/>
  <c r="BH268" i="2"/>
  <c r="BG268" i="2"/>
  <c r="BF268" i="2"/>
  <c r="X268" i="2"/>
  <c r="W268" i="2"/>
  <c r="AD268" i="2"/>
  <c r="AB268" i="2"/>
  <c r="Z268" i="2"/>
  <c r="V268" i="2"/>
  <c r="BK268" i="2" s="1"/>
  <c r="BI266" i="2"/>
  <c r="BH266" i="2"/>
  <c r="BG266" i="2"/>
  <c r="BF266" i="2"/>
  <c r="X266" i="2"/>
  <c r="W266" i="2"/>
  <c r="AD266" i="2"/>
  <c r="AB266" i="2"/>
  <c r="Z266" i="2"/>
  <c r="V266" i="2"/>
  <c r="P266" i="2" s="1"/>
  <c r="BE266" i="2" s="1"/>
  <c r="BI264" i="2"/>
  <c r="BH264" i="2"/>
  <c r="BG264" i="2"/>
  <c r="BF264" i="2"/>
  <c r="X264" i="2"/>
  <c r="W264" i="2"/>
  <c r="AD264" i="2"/>
  <c r="AB264" i="2"/>
  <c r="Z264" i="2"/>
  <c r="V264" i="2"/>
  <c r="BK264" i="2" s="1"/>
  <c r="BI262" i="2"/>
  <c r="BH262" i="2"/>
  <c r="BG262" i="2"/>
  <c r="BF262" i="2"/>
  <c r="X262" i="2"/>
  <c r="W262" i="2"/>
  <c r="AD262" i="2"/>
  <c r="AB262" i="2"/>
  <c r="Z262" i="2"/>
  <c r="BK262" i="2"/>
  <c r="V262" i="2"/>
  <c r="P262" i="2" s="1"/>
  <c r="BE262" i="2" s="1"/>
  <c r="BI260" i="2"/>
  <c r="BH260" i="2"/>
  <c r="BG260" i="2"/>
  <c r="BF260" i="2"/>
  <c r="X260" i="2"/>
  <c r="W260" i="2"/>
  <c r="AD260" i="2"/>
  <c r="AB260" i="2"/>
  <c r="Z260" i="2"/>
  <c r="V260" i="2"/>
  <c r="BK260" i="2" s="1"/>
  <c r="BI258" i="2"/>
  <c r="BH258" i="2"/>
  <c r="BG258" i="2"/>
  <c r="BF258" i="2"/>
  <c r="X258" i="2"/>
  <c r="W258" i="2"/>
  <c r="AD258" i="2"/>
  <c r="AB258" i="2"/>
  <c r="Z258" i="2"/>
  <c r="P258" i="2"/>
  <c r="BE258" i="2" s="1"/>
  <c r="V258" i="2"/>
  <c r="BK258" i="2" s="1"/>
  <c r="BI256" i="2"/>
  <c r="BH256" i="2"/>
  <c r="BG256" i="2"/>
  <c r="BF256" i="2"/>
  <c r="X256" i="2"/>
  <c r="W256" i="2"/>
  <c r="AD256" i="2"/>
  <c r="AB256" i="2"/>
  <c r="Z256" i="2"/>
  <c r="V256" i="2"/>
  <c r="BK256" i="2" s="1"/>
  <c r="BI254" i="2"/>
  <c r="BH254" i="2"/>
  <c r="BG254" i="2"/>
  <c r="BF254" i="2"/>
  <c r="X254" i="2"/>
  <c r="W254" i="2"/>
  <c r="AD254" i="2"/>
  <c r="AB254" i="2"/>
  <c r="Z254" i="2"/>
  <c r="P254" i="2"/>
  <c r="BE254" i="2" s="1"/>
  <c r="V254" i="2"/>
  <c r="BK254" i="2" s="1"/>
  <c r="BI252" i="2"/>
  <c r="BH252" i="2"/>
  <c r="BG252" i="2"/>
  <c r="BF252" i="2"/>
  <c r="X252" i="2"/>
  <c r="W252" i="2"/>
  <c r="AD252" i="2"/>
  <c r="AB252" i="2"/>
  <c r="Z252" i="2"/>
  <c r="V252" i="2"/>
  <c r="BK252" i="2" s="1"/>
  <c r="BI250" i="2"/>
  <c r="BH250" i="2"/>
  <c r="BG250" i="2"/>
  <c r="BF250" i="2"/>
  <c r="X250" i="2"/>
  <c r="W250" i="2"/>
  <c r="AD250" i="2"/>
  <c r="AB250" i="2"/>
  <c r="Z250" i="2"/>
  <c r="P250" i="2"/>
  <c r="BE250" i="2" s="1"/>
  <c r="V250" i="2"/>
  <c r="BK250" i="2" s="1"/>
  <c r="BI248" i="2"/>
  <c r="BH248" i="2"/>
  <c r="BG248" i="2"/>
  <c r="BF248" i="2"/>
  <c r="X248" i="2"/>
  <c r="W248" i="2"/>
  <c r="AD248" i="2"/>
  <c r="AB248" i="2"/>
  <c r="Z248" i="2"/>
  <c r="V248" i="2"/>
  <c r="BK248" i="2" s="1"/>
  <c r="BI246" i="2"/>
  <c r="BH246" i="2"/>
  <c r="BG246" i="2"/>
  <c r="BF246" i="2"/>
  <c r="X246" i="2"/>
  <c r="W246" i="2"/>
  <c r="AD246" i="2"/>
  <c r="AB246" i="2"/>
  <c r="Z246" i="2"/>
  <c r="P246" i="2"/>
  <c r="BE246" i="2" s="1"/>
  <c r="V246" i="2"/>
  <c r="BK246" i="2" s="1"/>
  <c r="BI244" i="2"/>
  <c r="BH244" i="2"/>
  <c r="BG244" i="2"/>
  <c r="BF244" i="2"/>
  <c r="X244" i="2"/>
  <c r="W244" i="2"/>
  <c r="AD244" i="2"/>
  <c r="AB244" i="2"/>
  <c r="Z244" i="2"/>
  <c r="V244" i="2"/>
  <c r="BK244" i="2" s="1"/>
  <c r="BI242" i="2"/>
  <c r="BH242" i="2"/>
  <c r="BG242" i="2"/>
  <c r="BF242" i="2"/>
  <c r="X242" i="2"/>
  <c r="W242" i="2"/>
  <c r="AD242" i="2"/>
  <c r="AB242" i="2"/>
  <c r="Z242" i="2"/>
  <c r="P242" i="2"/>
  <c r="BE242" i="2" s="1"/>
  <c r="V242" i="2"/>
  <c r="BK242" i="2" s="1"/>
  <c r="BI240" i="2"/>
  <c r="BH240" i="2"/>
  <c r="BG240" i="2"/>
  <c r="BF240" i="2"/>
  <c r="X240" i="2"/>
  <c r="W240" i="2"/>
  <c r="AD240" i="2"/>
  <c r="AB240" i="2"/>
  <c r="Z240" i="2"/>
  <c r="V240" i="2"/>
  <c r="BK240" i="2" s="1"/>
  <c r="BI238" i="2"/>
  <c r="BH238" i="2"/>
  <c r="BG238" i="2"/>
  <c r="BF238" i="2"/>
  <c r="X238" i="2"/>
  <c r="W238" i="2"/>
  <c r="AD238" i="2"/>
  <c r="AB238" i="2"/>
  <c r="Z238" i="2"/>
  <c r="P238" i="2"/>
  <c r="BE238" i="2" s="1"/>
  <c r="V238" i="2"/>
  <c r="BK238" i="2" s="1"/>
  <c r="BI236" i="2"/>
  <c r="BH236" i="2"/>
  <c r="BG236" i="2"/>
  <c r="BF236" i="2"/>
  <c r="X236" i="2"/>
  <c r="W236" i="2"/>
  <c r="AD236" i="2"/>
  <c r="AB236" i="2"/>
  <c r="Z236" i="2"/>
  <c r="V236" i="2"/>
  <c r="BK236" i="2" s="1"/>
  <c r="BI234" i="2"/>
  <c r="BH234" i="2"/>
  <c r="BG234" i="2"/>
  <c r="BF234" i="2"/>
  <c r="X234" i="2"/>
  <c r="W234" i="2"/>
  <c r="AD234" i="2"/>
  <c r="AB234" i="2"/>
  <c r="Z234" i="2"/>
  <c r="P234" i="2"/>
  <c r="BE234" i="2" s="1"/>
  <c r="V234" i="2"/>
  <c r="BK234" i="2" s="1"/>
  <c r="BI232" i="2"/>
  <c r="BH232" i="2"/>
  <c r="BG232" i="2"/>
  <c r="BF232" i="2"/>
  <c r="X232" i="2"/>
  <c r="W232" i="2"/>
  <c r="AD232" i="2"/>
  <c r="AB232" i="2"/>
  <c r="Z232" i="2"/>
  <c r="V232" i="2"/>
  <c r="BK232" i="2" s="1"/>
  <c r="BI230" i="2"/>
  <c r="BH230" i="2"/>
  <c r="BG230" i="2"/>
  <c r="BF230" i="2"/>
  <c r="X230" i="2"/>
  <c r="W230" i="2"/>
  <c r="AD230" i="2"/>
  <c r="AB230" i="2"/>
  <c r="Z230" i="2"/>
  <c r="P230" i="2"/>
  <c r="BE230" i="2" s="1"/>
  <c r="V230" i="2"/>
  <c r="BK230" i="2" s="1"/>
  <c r="BI228" i="2"/>
  <c r="BH228" i="2"/>
  <c r="BG228" i="2"/>
  <c r="BF228" i="2"/>
  <c r="X228" i="2"/>
  <c r="W228" i="2"/>
  <c r="AD228" i="2"/>
  <c r="AB228" i="2"/>
  <c r="Z228" i="2"/>
  <c r="V228" i="2"/>
  <c r="BK228" i="2" s="1"/>
  <c r="BI226" i="2"/>
  <c r="BH226" i="2"/>
  <c r="BG226" i="2"/>
  <c r="BF226" i="2"/>
  <c r="X226" i="2"/>
  <c r="W226" i="2"/>
  <c r="AD226" i="2"/>
  <c r="AB226" i="2"/>
  <c r="Z226" i="2"/>
  <c r="P226" i="2"/>
  <c r="BE226" i="2" s="1"/>
  <c r="V226" i="2"/>
  <c r="BK226" i="2" s="1"/>
  <c r="BI224" i="2"/>
  <c r="BH224" i="2"/>
  <c r="BG224" i="2"/>
  <c r="BF224" i="2"/>
  <c r="X224" i="2"/>
  <c r="W224" i="2"/>
  <c r="AD224" i="2"/>
  <c r="AB224" i="2"/>
  <c r="Z224" i="2"/>
  <c r="V224" i="2"/>
  <c r="BK224" i="2" s="1"/>
  <c r="BI222" i="2"/>
  <c r="BH222" i="2"/>
  <c r="BG222" i="2"/>
  <c r="BF222" i="2"/>
  <c r="X222" i="2"/>
  <c r="W222" i="2"/>
  <c r="AD222" i="2"/>
  <c r="AB222" i="2"/>
  <c r="Z222" i="2"/>
  <c r="P222" i="2"/>
  <c r="BE222" i="2" s="1"/>
  <c r="V222" i="2"/>
  <c r="BK222" i="2" s="1"/>
  <c r="BI220" i="2"/>
  <c r="BH220" i="2"/>
  <c r="BG220" i="2"/>
  <c r="BF220" i="2"/>
  <c r="X220" i="2"/>
  <c r="W220" i="2"/>
  <c r="AD220" i="2"/>
  <c r="AB220" i="2"/>
  <c r="Z220" i="2"/>
  <c r="V220" i="2"/>
  <c r="BK220" i="2" s="1"/>
  <c r="BI218" i="2"/>
  <c r="BH218" i="2"/>
  <c r="BG218" i="2"/>
  <c r="BF218" i="2"/>
  <c r="X218" i="2"/>
  <c r="X217" i="2" s="1"/>
  <c r="W218" i="2"/>
  <c r="W217" i="2" s="1"/>
  <c r="AD218" i="2"/>
  <c r="AD217" i="2" s="1"/>
  <c r="AB218" i="2"/>
  <c r="AB217" i="2" s="1"/>
  <c r="Z218" i="2"/>
  <c r="Z217" i="2" s="1"/>
  <c r="P218" i="2"/>
  <c r="BE218" i="2" s="1"/>
  <c r="V218" i="2"/>
  <c r="BK218" i="2" s="1"/>
  <c r="K93" i="2"/>
  <c r="H93" i="2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3" i="2"/>
  <c r="BH213" i="2"/>
  <c r="BG213" i="2"/>
  <c r="BF213" i="2"/>
  <c r="X213" i="2"/>
  <c r="W213" i="2"/>
  <c r="AD213" i="2"/>
  <c r="AB213" i="2"/>
  <c r="Z213" i="2"/>
  <c r="V213" i="2"/>
  <c r="BK213" i="2" s="1"/>
  <c r="BI211" i="2"/>
  <c r="BH211" i="2"/>
  <c r="BG211" i="2"/>
  <c r="BF211" i="2"/>
  <c r="X211" i="2"/>
  <c r="W211" i="2"/>
  <c r="AD211" i="2"/>
  <c r="AB211" i="2"/>
  <c r="Z211" i="2"/>
  <c r="V211" i="2"/>
  <c r="P211" i="2" s="1"/>
  <c r="BE211" i="2" s="1"/>
  <c r="BI209" i="2"/>
  <c r="BH209" i="2"/>
  <c r="BG209" i="2"/>
  <c r="BF209" i="2"/>
  <c r="X209" i="2"/>
  <c r="W209" i="2"/>
  <c r="AD209" i="2"/>
  <c r="AB209" i="2"/>
  <c r="Z209" i="2"/>
  <c r="V209" i="2"/>
  <c r="BK209" i="2" s="1"/>
  <c r="BI207" i="2"/>
  <c r="BH207" i="2"/>
  <c r="BG207" i="2"/>
  <c r="BF207" i="2"/>
  <c r="X207" i="2"/>
  <c r="W207" i="2"/>
  <c r="AD207" i="2"/>
  <c r="AB207" i="2"/>
  <c r="Z207" i="2"/>
  <c r="V207" i="2"/>
  <c r="P207" i="2" s="1"/>
  <c r="BE207" i="2" s="1"/>
  <c r="BI205" i="2"/>
  <c r="BH205" i="2"/>
  <c r="BG205" i="2"/>
  <c r="BF205" i="2"/>
  <c r="X205" i="2"/>
  <c r="W205" i="2"/>
  <c r="AD205" i="2"/>
  <c r="AB205" i="2"/>
  <c r="Z205" i="2"/>
  <c r="V205" i="2"/>
  <c r="BK205" i="2" s="1"/>
  <c r="BI203" i="2"/>
  <c r="BH203" i="2"/>
  <c r="BG203" i="2"/>
  <c r="BF203" i="2"/>
  <c r="X203" i="2"/>
  <c r="W203" i="2"/>
  <c r="AD203" i="2"/>
  <c r="AB203" i="2"/>
  <c r="Z203" i="2"/>
  <c r="V203" i="2"/>
  <c r="P203" i="2" s="1"/>
  <c r="BE203" i="2" s="1"/>
  <c r="BI201" i="2"/>
  <c r="BH201" i="2"/>
  <c r="BG201" i="2"/>
  <c r="BF201" i="2"/>
  <c r="X201" i="2"/>
  <c r="W201" i="2"/>
  <c r="AD201" i="2"/>
  <c r="AB201" i="2"/>
  <c r="Z201" i="2"/>
  <c r="V201" i="2"/>
  <c r="BK201" i="2" s="1"/>
  <c r="BI199" i="2"/>
  <c r="BH199" i="2"/>
  <c r="BG199" i="2"/>
  <c r="BF199" i="2"/>
  <c r="X199" i="2"/>
  <c r="W199" i="2"/>
  <c r="AD199" i="2"/>
  <c r="AB199" i="2"/>
  <c r="Z199" i="2"/>
  <c r="V199" i="2"/>
  <c r="P199" i="2" s="1"/>
  <c r="BE199" i="2" s="1"/>
  <c r="BI197" i="2"/>
  <c r="BH197" i="2"/>
  <c r="BG197" i="2"/>
  <c r="BF197" i="2"/>
  <c r="X197" i="2"/>
  <c r="W197" i="2"/>
  <c r="AD197" i="2"/>
  <c r="AB197" i="2"/>
  <c r="Z197" i="2"/>
  <c r="V197" i="2"/>
  <c r="BK197" i="2" s="1"/>
  <c r="BI195" i="2"/>
  <c r="BH195" i="2"/>
  <c r="BG195" i="2"/>
  <c r="BF195" i="2"/>
  <c r="X195" i="2"/>
  <c r="W195" i="2"/>
  <c r="AD195" i="2"/>
  <c r="AB195" i="2"/>
  <c r="Z195" i="2"/>
  <c r="V195" i="2"/>
  <c r="P195" i="2" s="1"/>
  <c r="BE195" i="2" s="1"/>
  <c r="BI193" i="2"/>
  <c r="BH193" i="2"/>
  <c r="BG193" i="2"/>
  <c r="BF193" i="2"/>
  <c r="X193" i="2"/>
  <c r="W193" i="2"/>
  <c r="AD193" i="2"/>
  <c r="AB193" i="2"/>
  <c r="Z193" i="2"/>
  <c r="V193" i="2"/>
  <c r="BK193" i="2" s="1"/>
  <c r="BI191" i="2"/>
  <c r="BH191" i="2"/>
  <c r="BG191" i="2"/>
  <c r="BF191" i="2"/>
  <c r="X191" i="2"/>
  <c r="W191" i="2"/>
  <c r="AD191" i="2"/>
  <c r="AB191" i="2"/>
  <c r="Z191" i="2"/>
  <c r="V191" i="2"/>
  <c r="P191" i="2" s="1"/>
  <c r="BE191" i="2" s="1"/>
  <c r="BI189" i="2"/>
  <c r="BH189" i="2"/>
  <c r="BG189" i="2"/>
  <c r="BF189" i="2"/>
  <c r="X189" i="2"/>
  <c r="W189" i="2"/>
  <c r="AD189" i="2"/>
  <c r="AB189" i="2"/>
  <c r="Z189" i="2"/>
  <c r="V189" i="2"/>
  <c r="BK189" i="2" s="1"/>
  <c r="BI187" i="2"/>
  <c r="BH187" i="2"/>
  <c r="BG187" i="2"/>
  <c r="BF187" i="2"/>
  <c r="X187" i="2"/>
  <c r="W187" i="2"/>
  <c r="AD187" i="2"/>
  <c r="AB187" i="2"/>
  <c r="Z187" i="2"/>
  <c r="V187" i="2"/>
  <c r="P187" i="2" s="1"/>
  <c r="BE187" i="2" s="1"/>
  <c r="BI185" i="2"/>
  <c r="BH185" i="2"/>
  <c r="BG185" i="2"/>
  <c r="BF185" i="2"/>
  <c r="X185" i="2"/>
  <c r="W185" i="2"/>
  <c r="AD185" i="2"/>
  <c r="AB185" i="2"/>
  <c r="Z185" i="2"/>
  <c r="V185" i="2"/>
  <c r="BK185" i="2" s="1"/>
  <c r="BI183" i="2"/>
  <c r="BH183" i="2"/>
  <c r="BG183" i="2"/>
  <c r="BF183" i="2"/>
  <c r="X183" i="2"/>
  <c r="W183" i="2"/>
  <c r="AD183" i="2"/>
  <c r="AB183" i="2"/>
  <c r="Z183" i="2"/>
  <c r="V183" i="2"/>
  <c r="P183" i="2" s="1"/>
  <c r="BE183" i="2" s="1"/>
  <c r="BI181" i="2"/>
  <c r="BH181" i="2"/>
  <c r="BG181" i="2"/>
  <c r="BF181" i="2"/>
  <c r="X181" i="2"/>
  <c r="W181" i="2"/>
  <c r="AD181" i="2"/>
  <c r="AB181" i="2"/>
  <c r="Z181" i="2"/>
  <c r="V181" i="2"/>
  <c r="BK181" i="2" s="1"/>
  <c r="BI179" i="2"/>
  <c r="BH179" i="2"/>
  <c r="BG179" i="2"/>
  <c r="BF179" i="2"/>
  <c r="X179" i="2"/>
  <c r="W179" i="2"/>
  <c r="AD179" i="2"/>
  <c r="AB179" i="2"/>
  <c r="Z179" i="2"/>
  <c r="V179" i="2"/>
  <c r="P179" i="2" s="1"/>
  <c r="BE179" i="2" s="1"/>
  <c r="BI177" i="2"/>
  <c r="BH177" i="2"/>
  <c r="BG177" i="2"/>
  <c r="BF177" i="2"/>
  <c r="X177" i="2"/>
  <c r="W177" i="2"/>
  <c r="AD177" i="2"/>
  <c r="AB177" i="2"/>
  <c r="Z177" i="2"/>
  <c r="V177" i="2"/>
  <c r="BK177" i="2" s="1"/>
  <c r="BI175" i="2"/>
  <c r="BH175" i="2"/>
  <c r="BG175" i="2"/>
  <c r="BF175" i="2"/>
  <c r="X175" i="2"/>
  <c r="W175" i="2"/>
  <c r="AD175" i="2"/>
  <c r="AB175" i="2"/>
  <c r="Z175" i="2"/>
  <c r="V175" i="2"/>
  <c r="P175" i="2" s="1"/>
  <c r="BE175" i="2" s="1"/>
  <c r="BI173" i="2"/>
  <c r="BH173" i="2"/>
  <c r="BG173" i="2"/>
  <c r="BF173" i="2"/>
  <c r="X173" i="2"/>
  <c r="W173" i="2"/>
  <c r="AD173" i="2"/>
  <c r="AB173" i="2"/>
  <c r="Z173" i="2"/>
  <c r="V173" i="2"/>
  <c r="BK173" i="2" s="1"/>
  <c r="BI171" i="2"/>
  <c r="BH171" i="2"/>
  <c r="BG171" i="2"/>
  <c r="BF171" i="2"/>
  <c r="X171" i="2"/>
  <c r="W171" i="2"/>
  <c r="AD171" i="2"/>
  <c r="AB171" i="2"/>
  <c r="Z171" i="2"/>
  <c r="V171" i="2"/>
  <c r="P171" i="2" s="1"/>
  <c r="BE171" i="2" s="1"/>
  <c r="BI169" i="2"/>
  <c r="BH169" i="2"/>
  <c r="BG169" i="2"/>
  <c r="BF169" i="2"/>
  <c r="X169" i="2"/>
  <c r="W169" i="2"/>
  <c r="AD169" i="2"/>
  <c r="AB169" i="2"/>
  <c r="Z169" i="2"/>
  <c r="V169" i="2"/>
  <c r="BK169" i="2" s="1"/>
  <c r="BI167" i="2"/>
  <c r="BH167" i="2"/>
  <c r="BG167" i="2"/>
  <c r="BF167" i="2"/>
  <c r="X167" i="2"/>
  <c r="X166" i="2" s="1"/>
  <c r="W167" i="2"/>
  <c r="W166" i="2" s="1"/>
  <c r="AD167" i="2"/>
  <c r="AD166" i="2" s="1"/>
  <c r="AB167" i="2"/>
  <c r="AB166" i="2" s="1"/>
  <c r="Z167" i="2"/>
  <c r="Z166" i="2" s="1"/>
  <c r="P167" i="2"/>
  <c r="BE167" i="2" s="1"/>
  <c r="V167" i="2"/>
  <c r="BK167" i="2" s="1"/>
  <c r="K92" i="2"/>
  <c r="H92" i="2"/>
  <c r="BI164" i="2"/>
  <c r="BH164" i="2"/>
  <c r="BG164" i="2"/>
  <c r="BF164" i="2"/>
  <c r="X164" i="2"/>
  <c r="W164" i="2"/>
  <c r="AD164" i="2"/>
  <c r="AB164" i="2"/>
  <c r="Z164" i="2"/>
  <c r="V164" i="2"/>
  <c r="P164" i="2" s="1"/>
  <c r="BE164" i="2" s="1"/>
  <c r="BI162" i="2"/>
  <c r="BH162" i="2"/>
  <c r="BG162" i="2"/>
  <c r="BF162" i="2"/>
  <c r="X162" i="2"/>
  <c r="W162" i="2"/>
  <c r="AD162" i="2"/>
  <c r="AB162" i="2"/>
  <c r="Z162" i="2"/>
  <c r="V162" i="2"/>
  <c r="BK162" i="2" s="1"/>
  <c r="BI160" i="2"/>
  <c r="BH160" i="2"/>
  <c r="BG160" i="2"/>
  <c r="BF160" i="2"/>
  <c r="X160" i="2"/>
  <c r="W160" i="2"/>
  <c r="AD160" i="2"/>
  <c r="AB160" i="2"/>
  <c r="Z160" i="2"/>
  <c r="V160" i="2"/>
  <c r="P160" i="2" s="1"/>
  <c r="BE160" i="2" s="1"/>
  <c r="BI158" i="2"/>
  <c r="BH158" i="2"/>
  <c r="BG158" i="2"/>
  <c r="BF158" i="2"/>
  <c r="X158" i="2"/>
  <c r="W158" i="2"/>
  <c r="AD158" i="2"/>
  <c r="AB158" i="2"/>
  <c r="Z158" i="2"/>
  <c r="V158" i="2"/>
  <c r="BK158" i="2" s="1"/>
  <c r="BI156" i="2"/>
  <c r="BH156" i="2"/>
  <c r="BG156" i="2"/>
  <c r="BF156" i="2"/>
  <c r="X156" i="2"/>
  <c r="W156" i="2"/>
  <c r="AD156" i="2"/>
  <c r="AB156" i="2"/>
  <c r="Z156" i="2"/>
  <c r="V156" i="2"/>
  <c r="P156" i="2" s="1"/>
  <c r="BE156" i="2" s="1"/>
  <c r="BI154" i="2"/>
  <c r="BH154" i="2"/>
  <c r="BG154" i="2"/>
  <c r="BF154" i="2"/>
  <c r="X154" i="2"/>
  <c r="W154" i="2"/>
  <c r="AD154" i="2"/>
  <c r="AB154" i="2"/>
  <c r="Z154" i="2"/>
  <c r="V154" i="2"/>
  <c r="BK154" i="2" s="1"/>
  <c r="BI152" i="2"/>
  <c r="BH152" i="2"/>
  <c r="BG152" i="2"/>
  <c r="BF152" i="2"/>
  <c r="X152" i="2"/>
  <c r="W152" i="2"/>
  <c r="AD152" i="2"/>
  <c r="AB152" i="2"/>
  <c r="Z152" i="2"/>
  <c r="V152" i="2"/>
  <c r="P152" i="2" s="1"/>
  <c r="BE152" i="2" s="1"/>
  <c r="BI150" i="2"/>
  <c r="BH150" i="2"/>
  <c r="BG150" i="2"/>
  <c r="BF150" i="2"/>
  <c r="X150" i="2"/>
  <c r="W150" i="2"/>
  <c r="AD150" i="2"/>
  <c r="AB150" i="2"/>
  <c r="Z150" i="2"/>
  <c r="V150" i="2"/>
  <c r="BK150" i="2" s="1"/>
  <c r="BI148" i="2"/>
  <c r="BH148" i="2"/>
  <c r="BG148" i="2"/>
  <c r="BF148" i="2"/>
  <c r="X148" i="2"/>
  <c r="W148" i="2"/>
  <c r="AD148" i="2"/>
  <c r="AB148" i="2"/>
  <c r="Z148" i="2"/>
  <c r="V148" i="2"/>
  <c r="P148" i="2" s="1"/>
  <c r="BE148" i="2" s="1"/>
  <c r="BI146" i="2"/>
  <c r="BH146" i="2"/>
  <c r="BG146" i="2"/>
  <c r="BF146" i="2"/>
  <c r="X146" i="2"/>
  <c r="W146" i="2"/>
  <c r="AD146" i="2"/>
  <c r="AB146" i="2"/>
  <c r="Z146" i="2"/>
  <c r="V146" i="2"/>
  <c r="BK146" i="2" s="1"/>
  <c r="BI144" i="2"/>
  <c r="BH144" i="2"/>
  <c r="BG144" i="2"/>
  <c r="BF144" i="2"/>
  <c r="X144" i="2"/>
  <c r="W144" i="2"/>
  <c r="AD144" i="2"/>
  <c r="AB144" i="2"/>
  <c r="Z144" i="2"/>
  <c r="V144" i="2"/>
  <c r="P144" i="2" s="1"/>
  <c r="BE144" i="2" s="1"/>
  <c r="BI142" i="2"/>
  <c r="BH142" i="2"/>
  <c r="BG142" i="2"/>
  <c r="BF142" i="2"/>
  <c r="X142" i="2"/>
  <c r="W142" i="2"/>
  <c r="AD142" i="2"/>
  <c r="AB142" i="2"/>
  <c r="Z142" i="2"/>
  <c r="V142" i="2"/>
  <c r="BK142" i="2" s="1"/>
  <c r="BI140" i="2"/>
  <c r="BH140" i="2"/>
  <c r="BG140" i="2"/>
  <c r="BF140" i="2"/>
  <c r="X140" i="2"/>
  <c r="W140" i="2"/>
  <c r="AD140" i="2"/>
  <c r="AB140" i="2"/>
  <c r="Z140" i="2"/>
  <c r="V140" i="2"/>
  <c r="P140" i="2" s="1"/>
  <c r="BE140" i="2" s="1"/>
  <c r="BI138" i="2"/>
  <c r="BH138" i="2"/>
  <c r="BG138" i="2"/>
  <c r="BF138" i="2"/>
  <c r="X138" i="2"/>
  <c r="W138" i="2"/>
  <c r="AD138" i="2"/>
  <c r="AB138" i="2"/>
  <c r="Z138" i="2"/>
  <c r="V138" i="2"/>
  <c r="BK138" i="2" s="1"/>
  <c r="BI136" i="2"/>
  <c r="BH136" i="2"/>
  <c r="BG136" i="2"/>
  <c r="BF136" i="2"/>
  <c r="X136" i="2"/>
  <c r="W136" i="2"/>
  <c r="AD136" i="2"/>
  <c r="AB136" i="2"/>
  <c r="Z136" i="2"/>
  <c r="V136" i="2"/>
  <c r="P136" i="2" s="1"/>
  <c r="BE136" i="2" s="1"/>
  <c r="BI134" i="2"/>
  <c r="BH134" i="2"/>
  <c r="BG134" i="2"/>
  <c r="BF134" i="2"/>
  <c r="X134" i="2"/>
  <c r="W134" i="2"/>
  <c r="AD134" i="2"/>
  <c r="AB134" i="2"/>
  <c r="Z134" i="2"/>
  <c r="V134" i="2"/>
  <c r="BK134" i="2" s="1"/>
  <c r="BI132" i="2"/>
  <c r="BH132" i="2"/>
  <c r="BG132" i="2"/>
  <c r="BF132" i="2"/>
  <c r="X132" i="2"/>
  <c r="W132" i="2"/>
  <c r="AD132" i="2"/>
  <c r="AB132" i="2"/>
  <c r="Z132" i="2"/>
  <c r="V132" i="2"/>
  <c r="P132" i="2" s="1"/>
  <c r="BE132" i="2" s="1"/>
  <c r="BI130" i="2"/>
  <c r="BH130" i="2"/>
  <c r="BG130" i="2"/>
  <c r="BF130" i="2"/>
  <c r="X130" i="2"/>
  <c r="X129" i="2" s="1"/>
  <c r="X128" i="2" s="1"/>
  <c r="X127" i="2" s="1"/>
  <c r="X126" i="2" s="1"/>
  <c r="K88" i="2" s="1"/>
  <c r="W130" i="2"/>
  <c r="W129" i="2" s="1"/>
  <c r="W128" i="2" s="1"/>
  <c r="W127" i="2" s="1"/>
  <c r="W126" i="2" s="1"/>
  <c r="H88" i="2" s="1"/>
  <c r="AD130" i="2"/>
  <c r="AD129" i="2" s="1"/>
  <c r="AD128" i="2" s="1"/>
  <c r="AD127" i="2" s="1"/>
  <c r="AD126" i="2" s="1"/>
  <c r="AB130" i="2"/>
  <c r="AB129" i="2" s="1"/>
  <c r="AB128" i="2" s="1"/>
  <c r="AB127" i="2" s="1"/>
  <c r="AB126" i="2" s="1"/>
  <c r="Z130" i="2"/>
  <c r="Z129" i="2" s="1"/>
  <c r="Z128" i="2" s="1"/>
  <c r="Z127" i="2" s="1"/>
  <c r="Z126" i="2" s="1"/>
  <c r="AW88" i="1" s="1"/>
  <c r="P130" i="2"/>
  <c r="BE130" i="2" s="1"/>
  <c r="V130" i="2"/>
  <c r="BK130" i="2" s="1"/>
  <c r="K91" i="2"/>
  <c r="H91" i="2"/>
  <c r="K90" i="2"/>
  <c r="H90" i="2"/>
  <c r="K89" i="2"/>
  <c r="H89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H38" i="2" s="1"/>
  <c r="BF88" i="1" s="1"/>
  <c r="BH102" i="2"/>
  <c r="H37" i="2" s="1"/>
  <c r="BE88" i="1" s="1"/>
  <c r="BG102" i="2"/>
  <c r="H36" i="2" s="1"/>
  <c r="BD88" i="1" s="1"/>
  <c r="BF102" i="2"/>
  <c r="M29" i="2"/>
  <c r="AT88" i="1" s="1"/>
  <c r="M28" i="2"/>
  <c r="AS88" i="1" s="1"/>
  <c r="M84" i="2"/>
  <c r="F81" i="2"/>
  <c r="F79" i="2"/>
  <c r="O21" i="2"/>
  <c r="E21" i="2"/>
  <c r="M123" i="2" s="1"/>
  <c r="O20" i="2"/>
  <c r="O18" i="2"/>
  <c r="E18" i="2"/>
  <c r="M122" i="2" s="1"/>
  <c r="O17" i="2"/>
  <c r="O15" i="2"/>
  <c r="E15" i="2"/>
  <c r="F123" i="2" s="1"/>
  <c r="O14" i="2"/>
  <c r="O12" i="2"/>
  <c r="E12" i="2"/>
  <c r="F122" i="2" s="1"/>
  <c r="O11" i="2"/>
  <c r="O9" i="2"/>
  <c r="M120" i="2" s="1"/>
  <c r="F6" i="2"/>
  <c r="F117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F87" i="1"/>
  <c r="W37" i="1" s="1"/>
  <c r="BE87" i="1"/>
  <c r="W36" i="1" s="1"/>
  <c r="BD87" i="1"/>
  <c r="W35" i="1" s="1"/>
  <c r="BA87" i="1"/>
  <c r="AZ87" i="1"/>
  <c r="AW87" i="1"/>
  <c r="AT87" i="1"/>
  <c r="AK28" i="1" s="1"/>
  <c r="AS87" i="1"/>
  <c r="AK27" i="1" s="1"/>
  <c r="AM83" i="1"/>
  <c r="L83" i="1"/>
  <c r="AM82" i="1"/>
  <c r="L82" i="1"/>
  <c r="AM80" i="1"/>
  <c r="L80" i="1"/>
  <c r="L78" i="1"/>
  <c r="L77" i="1"/>
  <c r="F78" i="2" l="1"/>
  <c r="F83" i="2"/>
  <c r="F84" i="2"/>
  <c r="M35" i="2"/>
  <c r="AY88" i="1" s="1"/>
  <c r="H35" i="2"/>
  <c r="BC88" i="1" s="1"/>
  <c r="BC87" i="1" s="1"/>
  <c r="BK132" i="2"/>
  <c r="BK129" i="2" s="1"/>
  <c r="P134" i="2"/>
  <c r="BE134" i="2" s="1"/>
  <c r="BK136" i="2"/>
  <c r="P138" i="2"/>
  <c r="BE138" i="2" s="1"/>
  <c r="BK140" i="2"/>
  <c r="P142" i="2"/>
  <c r="BE142" i="2" s="1"/>
  <c r="BK144" i="2"/>
  <c r="P146" i="2"/>
  <c r="BE146" i="2" s="1"/>
  <c r="BK148" i="2"/>
  <c r="P150" i="2"/>
  <c r="BE150" i="2" s="1"/>
  <c r="BK152" i="2"/>
  <c r="P154" i="2"/>
  <c r="BE154" i="2" s="1"/>
  <c r="BK156" i="2"/>
  <c r="P158" i="2"/>
  <c r="BE158" i="2" s="1"/>
  <c r="BK160" i="2"/>
  <c r="P162" i="2"/>
  <c r="BE162" i="2" s="1"/>
  <c r="BK164" i="2"/>
  <c r="P169" i="2"/>
  <c r="BE169" i="2" s="1"/>
  <c r="BK171" i="2"/>
  <c r="BK166" i="2" s="1"/>
  <c r="M166" i="2" s="1"/>
  <c r="M92" i="2" s="1"/>
  <c r="P173" i="2"/>
  <c r="BE173" i="2" s="1"/>
  <c r="BK175" i="2"/>
  <c r="P177" i="2"/>
  <c r="BE177" i="2" s="1"/>
  <c r="BK179" i="2"/>
  <c r="P181" i="2"/>
  <c r="BE181" i="2" s="1"/>
  <c r="BK183" i="2"/>
  <c r="P185" i="2"/>
  <c r="BE185" i="2" s="1"/>
  <c r="BK187" i="2"/>
  <c r="P189" i="2"/>
  <c r="BE189" i="2" s="1"/>
  <c r="BK191" i="2"/>
  <c r="P193" i="2"/>
  <c r="BE193" i="2" s="1"/>
  <c r="BK195" i="2"/>
  <c r="P197" i="2"/>
  <c r="BE197" i="2" s="1"/>
  <c r="BK199" i="2"/>
  <c r="P201" i="2"/>
  <c r="BE201" i="2" s="1"/>
  <c r="BK203" i="2"/>
  <c r="P205" i="2"/>
  <c r="BE205" i="2" s="1"/>
  <c r="BK207" i="2"/>
  <c r="P209" i="2"/>
  <c r="BE209" i="2" s="1"/>
  <c r="BK211" i="2"/>
  <c r="P213" i="2"/>
  <c r="BE213" i="2" s="1"/>
  <c r="BK215" i="2"/>
  <c r="P220" i="2"/>
  <c r="BE220" i="2" s="1"/>
  <c r="P224" i="2"/>
  <c r="BE224" i="2" s="1"/>
  <c r="P228" i="2"/>
  <c r="BE228" i="2" s="1"/>
  <c r="P232" i="2"/>
  <c r="BE232" i="2" s="1"/>
  <c r="P236" i="2"/>
  <c r="BE236" i="2" s="1"/>
  <c r="P240" i="2"/>
  <c r="BE240" i="2" s="1"/>
  <c r="P244" i="2"/>
  <c r="BE244" i="2" s="1"/>
  <c r="P248" i="2"/>
  <c r="BE248" i="2" s="1"/>
  <c r="P252" i="2"/>
  <c r="BE252" i="2" s="1"/>
  <c r="P256" i="2"/>
  <c r="BE256" i="2" s="1"/>
  <c r="P260" i="2"/>
  <c r="BE260" i="2" s="1"/>
  <c r="M81" i="2"/>
  <c r="M83" i="2"/>
  <c r="P264" i="2"/>
  <c r="BE264" i="2" s="1"/>
  <c r="BK266" i="2"/>
  <c r="BK217" i="2" s="1"/>
  <c r="M217" i="2" s="1"/>
  <c r="M93" i="2" s="1"/>
  <c r="P268" i="2"/>
  <c r="BE268" i="2" s="1"/>
  <c r="BK270" i="2"/>
  <c r="P272" i="2"/>
  <c r="BE272" i="2" s="1"/>
  <c r="BK274" i="2"/>
  <c r="P276" i="2"/>
  <c r="BE276" i="2" s="1"/>
  <c r="BK278" i="2"/>
  <c r="P280" i="2"/>
  <c r="BE280" i="2" s="1"/>
  <c r="BK282" i="2"/>
  <c r="P284" i="2"/>
  <c r="BE284" i="2" s="1"/>
  <c r="BK286" i="2"/>
  <c r="P288" i="2"/>
  <c r="BE288" i="2" s="1"/>
  <c r="BK290" i="2"/>
  <c r="P292" i="2"/>
  <c r="BE292" i="2" s="1"/>
  <c r="BK297" i="2"/>
  <c r="BK294" i="2" s="1"/>
  <c r="M294" i="2" s="1"/>
  <c r="M94" i="2" s="1"/>
  <c r="P299" i="2"/>
  <c r="BE299" i="2" s="1"/>
  <c r="BK301" i="2"/>
  <c r="P303" i="2"/>
  <c r="BE303" i="2" s="1"/>
  <c r="BK305" i="2"/>
  <c r="P307" i="2"/>
  <c r="BE307" i="2" s="1"/>
  <c r="BK309" i="2"/>
  <c r="P311" i="2"/>
  <c r="BE311" i="2" s="1"/>
  <c r="BK313" i="2"/>
  <c r="P315" i="2"/>
  <c r="BE315" i="2" s="1"/>
  <c r="BK317" i="2"/>
  <c r="P319" i="2"/>
  <c r="BE319" i="2" s="1"/>
  <c r="BK321" i="2"/>
  <c r="P323" i="2"/>
  <c r="BE323" i="2" s="1"/>
  <c r="BK325" i="2"/>
  <c r="P327" i="2"/>
  <c r="BE327" i="2" s="1"/>
  <c r="BK329" i="2"/>
  <c r="P331" i="2"/>
  <c r="BE331" i="2" s="1"/>
  <c r="BK336" i="2"/>
  <c r="BK333" i="2" s="1"/>
  <c r="M333" i="2" s="1"/>
  <c r="M95" i="2" s="1"/>
  <c r="P338" i="2"/>
  <c r="BE338" i="2" s="1"/>
  <c r="BK340" i="2"/>
  <c r="P342" i="2"/>
  <c r="BE342" i="2" s="1"/>
  <c r="BK344" i="2"/>
  <c r="P346" i="2"/>
  <c r="BE346" i="2" s="1"/>
  <c r="BK348" i="2"/>
  <c r="P350" i="2"/>
  <c r="BE350" i="2" s="1"/>
  <c r="BK352" i="2"/>
  <c r="P354" i="2"/>
  <c r="BE354" i="2" s="1"/>
  <c r="BK356" i="2"/>
  <c r="P358" i="2"/>
  <c r="BE358" i="2" s="1"/>
  <c r="BK360" i="2"/>
  <c r="P362" i="2"/>
  <c r="BE362" i="2" s="1"/>
  <c r="BK364" i="2"/>
  <c r="P366" i="2"/>
  <c r="BE366" i="2" s="1"/>
  <c r="BK368" i="2"/>
  <c r="P373" i="2"/>
  <c r="BE373" i="2" s="1"/>
  <c r="P377" i="2"/>
  <c r="BE377" i="2" s="1"/>
  <c r="P381" i="2"/>
  <c r="BE381" i="2" s="1"/>
  <c r="P383" i="2"/>
  <c r="BE383" i="2" s="1"/>
  <c r="P387" i="2"/>
  <c r="BE387" i="2" s="1"/>
  <c r="P391" i="2"/>
  <c r="BE391" i="2" s="1"/>
  <c r="P395" i="2"/>
  <c r="BE395" i="2" s="1"/>
  <c r="P399" i="2"/>
  <c r="BE399" i="2" s="1"/>
  <c r="P403" i="2"/>
  <c r="BE403" i="2" s="1"/>
  <c r="P407" i="2"/>
  <c r="BE407" i="2" s="1"/>
  <c r="P410" i="2"/>
  <c r="BE410" i="2" s="1"/>
  <c r="P412" i="2"/>
  <c r="BE412" i="2" s="1"/>
  <c r="P414" i="2"/>
  <c r="BE414" i="2" s="1"/>
  <c r="M129" i="2" l="1"/>
  <c r="M91" i="2" s="1"/>
  <c r="BK128" i="2"/>
  <c r="W34" i="1"/>
  <c r="AY87" i="1"/>
  <c r="AK34" i="1" s="1"/>
  <c r="M128" i="2" l="1"/>
  <c r="M90" i="2" s="1"/>
  <c r="BK127" i="2"/>
  <c r="M127" i="2" l="1"/>
  <c r="M89" i="2" s="1"/>
  <c r="BK126" i="2"/>
  <c r="M126" i="2" s="1"/>
  <c r="M88" i="2" s="1"/>
  <c r="M107" i="2" l="1"/>
  <c r="BE107" i="2" s="1"/>
  <c r="M106" i="2"/>
  <c r="BE106" i="2" s="1"/>
  <c r="M105" i="2"/>
  <c r="BE105" i="2" s="1"/>
  <c r="M104" i="2"/>
  <c r="BE104" i="2" s="1"/>
  <c r="M103" i="2"/>
  <c r="BE103" i="2" s="1"/>
  <c r="M102" i="2"/>
  <c r="M27" i="2"/>
  <c r="BE102" i="2" l="1"/>
  <c r="M101" i="2"/>
  <c r="M34" i="2" l="1"/>
  <c r="AX88" i="1" s="1"/>
  <c r="AV88" i="1" s="1"/>
  <c r="H34" i="2"/>
  <c r="BB88" i="1" s="1"/>
  <c r="BB87" i="1" s="1"/>
  <c r="M30" i="2"/>
  <c r="L109" i="2"/>
  <c r="AX87" i="1" l="1"/>
  <c r="AU88" i="1"/>
  <c r="AU87" i="1" s="1"/>
  <c r="M32" i="2"/>
  <c r="AG88" i="1" l="1"/>
  <c r="L40" i="2"/>
  <c r="AV87" i="1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N92" i="1"/>
  <c r="AV94" i="1"/>
  <c r="BY94" i="1" s="1"/>
  <c r="CD94" i="1"/>
  <c r="AN94" i="1"/>
  <c r="AK33" i="1" l="1"/>
  <c r="W33" i="1"/>
  <c r="AN91" i="1"/>
  <c r="AN90" i="1" s="1"/>
  <c r="AN96" i="1" s="1"/>
  <c r="AK29" i="1"/>
  <c r="AK31" i="1" s="1"/>
  <c r="AK39" i="1" s="1"/>
  <c r="AG96" i="1"/>
</calcChain>
</file>

<file path=xl/sharedStrings.xml><?xml version="1.0" encoding="utf-8"?>
<sst xmlns="http://schemas.openxmlformats.org/spreadsheetml/2006/main" count="2786" uniqueCount="591">
  <si>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</si>
  <si>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</si>
  <si>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</si>
  <si>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</si>
  <si>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</si>
  <si>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</si>
  <si>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</si>
  <si>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</si>
  <si>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</si>
  <si>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</si>
  <si>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</si>
  <si>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</si>
  <si>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</si>
  <si>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</si>
  <si>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</si>
  <si>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</si>
  <si>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</si>
  <si>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</si>
  <si>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</si>
  <si>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</si>
  <si>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</si>
  <si>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</si>
  <si>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</si>
  <si>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</si>
  <si>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</si>
  <si>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</si>
  <si>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</si>
  <si>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</si>
  <si>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</si>
  <si>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</si>
  <si>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</si>
  <si>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</si>
  <si>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</si>
  <si>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</si>
  <si>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</si>
  <si>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</si>
  <si>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</si>
  <si>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</si>
  <si>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</si>
  <si>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</si>
  <si>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</si>
  <si>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</si>
  <si>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</si>
  <si>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</si>
  <si>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</si>
  <si>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</si>
  <si>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</si>
  <si>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</si>
  <si>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</si>
  <si>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</si>
  <si>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</si>
  <si>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</si>
  <si>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</si>
  <si>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</si>
  <si>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</si>
  <si>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</si>
  <si>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</si>
  <si>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</si>
  <si>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</si>
  <si>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</si>
  <si>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</si>
  <si>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</si>
  <si>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</si>
  <si>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</si>
  <si>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</si>
  <si>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</si>
  <si>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</si>
  <si>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</si>
  <si>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</si>
  <si>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</si>
  <si>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</si>
  <si>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</si>
  <si>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</si>
  <si>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</si>
  <si>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</si>
  <si>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</si>
  <si>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</si>
  <si>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</si>
  <si>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</si>
  <si>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</si>
  <si>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</si>
  <si>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</si>
  <si>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</si>
  <si>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</si>
  <si>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</si>
  <si>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</si>
  <si>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</si>
  <si>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</si>
  <si>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</si>
  <si>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</si>
  <si>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02.4</t>
  </si>
  <si>
    <t>Vzduchotechnika</t>
  </si>
  <si>
    <t>{5e610159-b878-49ff-9a69-a2a4cc583373}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</si>
  <si>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</si>
  <si>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</si>
  <si>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</si>
  <si>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</si>
  <si>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</si>
  <si>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</si>
  <si>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</si>
  <si>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</si>
  <si>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</si>
  <si>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</si>
  <si>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</si>
  <si>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</si>
  <si>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</si>
  <si>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</si>
  <si>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</si>
  <si>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</si>
  <si>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</si>
  <si>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02.4 - Vzduchotechnika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</si>
  <si>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</si>
  <si>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</si>
  <si>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</si>
  <si>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</si>
  <si>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</si>
  <si>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</si>
  <si>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</si>
  <si>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</si>
  <si>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PSV - Práce a dodávky PSV</t>
  </si>
  <si>
    <t xml:space="preserve">    751 - Vzduchotechnika</t>
  </si>
  <si>
    <t xml:space="preserve">      1 - Provozní větrání dílen a dalších prostor v 1.NP</t>
  </si>
  <si>
    <t xml:space="preserve">      2 - Technologické větrání dílen a dalších prostor v 1.NP</t>
  </si>
  <si>
    <t xml:space="preserve">      3 - Lokální podtlakové větrání sociálních zařízení a dalších prostor v 1.NP</t>
  </si>
  <si>
    <t xml:space="preserve">      4 - Větrání učeben v 2.NP a 3.NP</t>
  </si>
  <si>
    <t xml:space="preserve">      5 - Chlazení učeben a dalších prostor v 2.NP a 3.NP</t>
  </si>
  <si>
    <t xml:space="preserve">      6 - Lokální podtlakové větrání sociálních zařízení a dalších prostor v 2.NP a 3.NP</t>
  </si>
  <si>
    <t xml:space="preserve">      7 - Doprava včetně staveništní</t>
  </si>
  <si>
    <t xml:space="preserve">      8 - Zaregulování, kompletace, předávací dokumentace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</si>
  <si>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</si>
  <si>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</si>
  <si>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</si>
  <si>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</si>
  <si>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</si>
  <si>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</si>
  <si>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</si>
  <si>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</si>
  <si>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</si>
  <si>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</si>
  <si>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</si>
  <si>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</si>
  <si>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</si>
  <si>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</si>
  <si>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</si>
  <si>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</si>
  <si>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</si>
  <si>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</si>
  <si>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</si>
  <si>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</si>
  <si>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</si>
  <si>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</si>
  <si>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</si>
  <si>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</si>
  <si>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</si>
  <si>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</si>
  <si>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</si>
  <si>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</si>
  <si>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</si>
  <si>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</si>
  <si>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751-1.1-R</t>
  </si>
  <si>
    <t>Kompaktní větrací jednotka vertikální nástěnná s integrovaným deskovým protiproudým výměníkem ZZT</t>
  </si>
  <si>
    <t>ks</t>
  </si>
  <si>
    <t>16</t>
  </si>
  <si>
    <t>3</t>
  </si>
  <si>
    <t>Kompaktní větrací jednotka vertikální nástěnná s integrovaným deskovým protiproudým výměníkem ZZT (účinnost minimálně 80%) s řízeným obtokem, filtry vzduchu, ventilátory s EC motorem; jmenovitý průtok 500 m3/h; rozměr cca 1,2 x 1 x 0,6 m / 75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na zeď; plášť jednotky z plechu s povrchovou ochranou zinkováním a lakem s tepelně a akusticky izolační vrstvou; další podrobnosti jsou uvedeny v ostatních částech PD</t>
  </si>
  <si>
    <t>P</t>
  </si>
  <si>
    <t>751-1.2-R</t>
  </si>
  <si>
    <t>751-1.3-R</t>
  </si>
  <si>
    <t>4</t>
  </si>
  <si>
    <t>751-1.4-R</t>
  </si>
  <si>
    <t>5</t>
  </si>
  <si>
    <t>751-1.5-R</t>
  </si>
  <si>
    <t>6</t>
  </si>
  <si>
    <t>751-1.6-R</t>
  </si>
  <si>
    <t>Klapka kruhová jednolistá regulační - D 250</t>
  </si>
  <si>
    <t>Klapka kruhová jednolistá regulační - D 250 včetně servopohonu 230 V / 50 Hz on/off s nastavitelnými dorazy omezení rozsahu poloh; vyrobena z pozinkovaného plechu</t>
  </si>
  <si>
    <t>7</t>
  </si>
  <si>
    <t>751-1.9-R</t>
  </si>
  <si>
    <t>Tlumič hluku kruhový - D 250 / 1 000</t>
  </si>
  <si>
    <t>Tlumič hluku kruhový - D 250 / 1 000; vyroben z pozinkovaného plechu s výplní minerální vatou o tloušťce 50 mm z vnitřní strany opatřenou kašírovanou vrstvou, která zajistí tvarovou stabilitu</t>
  </si>
  <si>
    <t>8</t>
  </si>
  <si>
    <t>751-1.10-R</t>
  </si>
  <si>
    <t>Krycí mřížka kruhová - D 250</t>
  </si>
  <si>
    <t>Krycí mřížka kruhová - D 250; na konec potrubí z pozinkovaného pletiva 15x15 mm</t>
  </si>
  <si>
    <t>9</t>
  </si>
  <si>
    <t>751-1.11-R</t>
  </si>
  <si>
    <t>Krycí mřížka kruhová - D 200</t>
  </si>
  <si>
    <t>Krycí mřížka kruhová - D 200; stěnová mřížka s rámečkem a prvky pro uchycení do stavební konstrukce; vyrobena z pozinkovaného plechu s otvory minimálně 50% plochy s povrchovou úpravou bílým vypalovacím lakem (barvu potvrdit před dodávkou)</t>
  </si>
  <si>
    <t>10</t>
  </si>
  <si>
    <t>751-1.12-R</t>
  </si>
  <si>
    <t>Vyústka čtyřhranná - 425 x 225</t>
  </si>
  <si>
    <t>Vyústka čtyřhranná - 425 x 225; přívodní vyústka na konec potrubí dvouřadá pro nastavení směru proudění s regulací a mechanismem pro upevnění; materiál - hliník + pozinkovaný plech; povrchová úprava bílým vypalovacím lakem (barvu potvrdit před dodávkou)</t>
  </si>
  <si>
    <t>11</t>
  </si>
  <si>
    <t>751-1.14-R</t>
  </si>
  <si>
    <t>Stěnová mřížka 400 x 150</t>
  </si>
  <si>
    <t>Stěnová mřížka 400 x 150; stěnová mřížka s rámečkem a prvky pro uchycení do stavební konstrukce; pevné horizontální lamely; vyrobena z hliníku a pozinkovaného plechu s otvory minimálně 50% plochy s povrchovou úpravou bílým vypalovacím lakem (barvu potvrdit před dodávkou)</t>
  </si>
  <si>
    <t>12</t>
  </si>
  <si>
    <t>751-1.15-R</t>
  </si>
  <si>
    <t>Protidešťová žaluzie čtyřhranná - 400 x 250</t>
  </si>
  <si>
    <t>Protidešťová žaluzie čtyřhranná - 400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</si>
  <si>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13</t>
  </si>
  <si>
    <t>751-1.16-R</t>
  </si>
  <si>
    <t>Výfukový kus kruhový s obloukem - D 250 / 135° se šikmým výfukovým kusem a sítem</t>
  </si>
  <si>
    <t>Výfukový kus kruhový s obloukem - D 250 / 135° se šikmým výfukovým kusem a sítem; prvek pro integraci do střechy včetně prostupu a oplechování; vyrobeno z pozinkovaného plechu</t>
  </si>
  <si>
    <t>14</t>
  </si>
  <si>
    <t>751-1.17-R</t>
  </si>
  <si>
    <t>Potrubí čtyřhranné z pozinkovaného plechu nízkotlaké - provedení dle popisu TZ; včetně tvarovek</t>
  </si>
  <si>
    <t>m2</t>
  </si>
  <si>
    <t>751-1.18-R</t>
  </si>
  <si>
    <t>Potrubí kruhové vinuté spirálně z pozinkovaného plechu - provedení dle popisu TZ; včetně tvarovek</t>
  </si>
  <si>
    <t>m</t>
  </si>
  <si>
    <t>751-1.19-R</t>
  </si>
  <si>
    <t>Tepelná a akustická izolace z minerální vaty tloušťky 40 mm s hliníkovou folií - provedení dle popisu TZ</t>
  </si>
  <si>
    <t>17</t>
  </si>
  <si>
    <t>751-1.20-R</t>
  </si>
  <si>
    <t>Protipožární izolace z minerální vaty na potrubí</t>
  </si>
  <si>
    <t>Protipožární izolace z minerální vaty na potrubí - předpokládaná odolnost EIS30 (před dodávkou ověřit dle aktuálního stavu) - provedení dle popisu TZ</t>
  </si>
  <si>
    <t>18</t>
  </si>
  <si>
    <t>751-1.21-R</t>
  </si>
  <si>
    <t>Materiál pro spojování, kotvení a montáž zařízení VZT</t>
  </si>
  <si>
    <t>kg</t>
  </si>
  <si>
    <t>Materiál pro spojování, kotvení a montáž zařízení VZT; převážně kovový materiál s ochranou povrchu zinkováním (závitové tyče, šrouby, lišty, ocelové profily apod.)</t>
  </si>
  <si>
    <t>19</t>
  </si>
  <si>
    <t>751-2.1-R</t>
  </si>
  <si>
    <t>Teplovzdušná jednotka směšovací - nástěnné provedení</t>
  </si>
  <si>
    <t>Teplovzdušná jednotka směšovací - nástěnné provedení; předpokládané rozměry 0,8 x 0,8 x 0,8 m / 60 kg; jmenovitý průtok 2000 m3/h; předpokládaný tepelný výkon 18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</si>
  <si>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20</t>
  </si>
  <si>
    <t>751-2.2-R</t>
  </si>
  <si>
    <t>Teplovzdušná jednotka směšovací - nástěnné provedení; předpokládané rozměry 0,8 x 0,8 x 0,8 m / 60 kg; jmenovitý průtok 2000 m3/h; předpokládaný tepelný výkon 9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</si>
  <si>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751-2.3-R</t>
  </si>
  <si>
    <t>22</t>
  </si>
  <si>
    <t>751-2.4-R</t>
  </si>
  <si>
    <t>23</t>
  </si>
  <si>
    <t>751-2.6-R</t>
  </si>
  <si>
    <t>Kouřové čidlo do potrubí sání venkovního vzduchu pro detekci splodin hoření (kouře)</t>
  </si>
  <si>
    <t>Kouřové čidlo do potrubí sání venkovního vzduchu pro detekci splodin hoření (kouře); kontakt pro ovládání chodu VZT jednotek - 230 V / 50 Hz</t>
  </si>
  <si>
    <t>24</t>
  </si>
  <si>
    <t>751-2.8-R</t>
  </si>
  <si>
    <t>Technologický odtah - radiální středotlaký ventilátor s integrovaným motorem pro jmenovitý průtok 700 m3/h</t>
  </si>
  <si>
    <t>Technologický odtah - radiální středotlaký ventilátor s integrovaným motorem pro jmenovitý průtok 700 m3/h; napájení 400 V / 50 Hz / 750 W; předpokládaný rozměr - 0,8 x 0,8 x 1 m / 65 kg; včetně hadicové navíječky pružinové mechanické; nástavce pro napojení výfuku; pružné odolné pevné hadice 10 m pro výfukové plyny; závěs na zeď (pod strop); manžeta pro napojení výfukového potrubí; mechanismus ovládání navíječe; další informace jsou uvedeny v ostatních částech PD</t>
  </si>
  <si>
    <t>25</t>
  </si>
  <si>
    <t>751-2.9-R</t>
  </si>
  <si>
    <t>26</t>
  </si>
  <si>
    <t>751-2.10-R</t>
  </si>
  <si>
    <t>27</t>
  </si>
  <si>
    <t>751-2.12-R</t>
  </si>
  <si>
    <t>28</t>
  </si>
  <si>
    <t>751-2.13-R</t>
  </si>
  <si>
    <t>29</t>
  </si>
  <si>
    <t>751-2.14-R</t>
  </si>
  <si>
    <t>30</t>
  </si>
  <si>
    <t>751-2.16-R</t>
  </si>
  <si>
    <t>31</t>
  </si>
  <si>
    <t>751-2.17-R</t>
  </si>
  <si>
    <t>32</t>
  </si>
  <si>
    <t>751-2.18-R</t>
  </si>
  <si>
    <t>33</t>
  </si>
  <si>
    <t>751-2.21-R</t>
  </si>
  <si>
    <t>Klapka zpětná kruhová - D 200</t>
  </si>
  <si>
    <t>Klapka zpětná kruhová - D 200; pozinkované těsné provedení do potrubí s pružinkou; odolné provedení do potrubí odsávání výfukových plynů</t>
  </si>
  <si>
    <t>34</t>
  </si>
  <si>
    <t>751-2.24-R</t>
  </si>
  <si>
    <t>Protidešťová žaluzie čtyřhranná - 1 000 x 250; vyrobena z hliníkových profilů s pomocnými prvky z ocelového pozinkovaného materiálu</t>
  </si>
  <si>
    <t>Protidešťová žaluzie čtyřhranná - 1 000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</si>
  <si>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35</t>
  </si>
  <si>
    <t>751-2.25-R</t>
  </si>
  <si>
    <t>Protidešťová žaluzie čtyřhranná - 500 x 400; vyrobena z hliníkových profilů s pomocnými prvky z ocelového pozinkovaného materiálu</t>
  </si>
  <si>
    <t>Protidešťová žaluzie čtyřhranná - 500 x 400;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</si>
  <si>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36</t>
  </si>
  <si>
    <t>751-2.26-R</t>
  </si>
  <si>
    <t>Protidešťová žaluzie čtyřhranná - 800 x 250; vyrobena z hliníkových profilů s pomocnými prvky z ocelového pozinkovaného materiálu</t>
  </si>
  <si>
    <t>Protidešťová žaluzie čtyřhranná - 800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</si>
  <si>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37</t>
  </si>
  <si>
    <t>751-2.29-R</t>
  </si>
  <si>
    <t>Tlumič hluku kruhový - D 200 / 1 000</t>
  </si>
  <si>
    <t>Tlumič hluku kruhový - D 200 / 1 000; vyroben z pozinkovaného plechu s výplní minerální vatou o tloušťce 50 mm z vnitřní strany opatřenou kašírovanou vrstvou, která zajistí tvarovou stabilitu; pevné provedení odolné výfukovým plynům</t>
  </si>
  <si>
    <t>38</t>
  </si>
  <si>
    <t>751-2.30-R</t>
  </si>
  <si>
    <t>Výfukový kus kruhový s obloukem - D 280 / 135° se šikmým výfukovým kusem a sítem; z pozinkovaného plechu</t>
  </si>
  <si>
    <t>39</t>
  </si>
  <si>
    <t>751-2.31-R</t>
  </si>
  <si>
    <t>40</t>
  </si>
  <si>
    <t>751-2.32-R</t>
  </si>
  <si>
    <t>41</t>
  </si>
  <si>
    <t>751-2.33-R</t>
  </si>
  <si>
    <t>42</t>
  </si>
  <si>
    <t>751-2.34-R</t>
  </si>
  <si>
    <t>43</t>
  </si>
  <si>
    <t>751-2.35-R</t>
  </si>
  <si>
    <t>44</t>
  </si>
  <si>
    <t>751-3.1-R</t>
  </si>
  <si>
    <t>Ventilátor kruhový potrubní radiální - D 125 / 200; těsná skříň z pozinkovaného plechu</t>
  </si>
  <si>
    <t>Ventilátor kruhový potrubní radiální - D 125 / 200; těsná skříň z pozinkovaného plechu; 230 V / 50 Hz / 60 W; cca 5 kg; jmenovitý průtok 150 m3/h; další informace uvedeny v ostatních částech PD</t>
  </si>
  <si>
    <t>45</t>
  </si>
  <si>
    <t>751-3.2-R</t>
  </si>
  <si>
    <t>Ventilátor kruhový potrubní radiální - D 160 / 200; těsná skříň z pozinkovaného plechu</t>
  </si>
  <si>
    <t>Ventilátor kruhový potrubní radiální - D 160 / 200; těsná skříň z pozinkovaného plechu; 230 V / 50 Hz / 60 W; cca 5 kg; jmenovitý průtok 200 m3/h; další informace uvedeny v ostatních částech PD</t>
  </si>
  <si>
    <t>46</t>
  </si>
  <si>
    <t>751-3.4-R</t>
  </si>
  <si>
    <t>47</t>
  </si>
  <si>
    <t>751-3.5-R</t>
  </si>
  <si>
    <t>48</t>
  </si>
  <si>
    <t>751-3.7-R</t>
  </si>
  <si>
    <t>49</t>
  </si>
  <si>
    <t>751-3.8-R</t>
  </si>
  <si>
    <t>50</t>
  </si>
  <si>
    <t>751-3.10-R</t>
  </si>
  <si>
    <t>Nástěnný radiální ventilátor pro jmenovitý průtok minimálně 50 m3/h</t>
  </si>
  <si>
    <t>Nástěnný radiální ventilátor pro jmenovitý průtok minimálně 50 m3/h; plastová skříň s integrovanou zpětnou klapkou; 230 V / 50 Hz / 30 W; další informace uvedeny v ostatních částech PD</t>
  </si>
  <si>
    <t>51</t>
  </si>
  <si>
    <t>751-3.11-R</t>
  </si>
  <si>
    <t>52</t>
  </si>
  <si>
    <t>751-3.12-R</t>
  </si>
  <si>
    <t>53</t>
  </si>
  <si>
    <t>751-3.13-R</t>
  </si>
  <si>
    <t>54</t>
  </si>
  <si>
    <t>751-3.14-R</t>
  </si>
  <si>
    <t>Ventilátor kruhový potrubní axiální - D 200 / 200; těsná skříň z pozinkovaného plechu</t>
  </si>
  <si>
    <t>Ventilátor kruhový potrubní axiální - D 200 / 200; těsná skříň z pozinkovaného plechu; 230 V / 50 Hz / 30 W; cca 5 kg; jmenovitý průtok 300 m3/h; další informace uvedeny v ostatních částech PD</t>
  </si>
  <si>
    <t>55</t>
  </si>
  <si>
    <t>751-3.15-R</t>
  </si>
  <si>
    <t>Ventilátor kruhový potrubní axiální - D 200 / 200</t>
  </si>
  <si>
    <t>Ventilátor kruhový potrubní axiální - D 200 / 200; těsná skříň z pozinkovaného plechu; 230 V / 50 Hz / 50 W; cca 5 kg; jmenovitý průtok 600 m3/h; další informace uvedeny v ostatních částech PD</t>
  </si>
  <si>
    <t>56</t>
  </si>
  <si>
    <t>751-3.16-R</t>
  </si>
  <si>
    <t>Ventilátor kruhový potrubní axiální - D 200 / 200; těsná skříň z pozinkovaného plechu; 230 V / 50 Hz / 150 W; cca 5 kg; jmenovitý průtok 1000 m3/h; další informace uvedeny v ostatních částech PD</t>
  </si>
  <si>
    <t>57</t>
  </si>
  <si>
    <t>751-3.18-R</t>
  </si>
  <si>
    <t>Klapka kruhová jednolistá na servopohon - D 200 / 200</t>
  </si>
  <si>
    <t>Klapka kruhová jednolistá na servopohon - D 200 / 200; těsná uzavírací se servopohonem on/off 230 V; pozinkované potrubní provedení</t>
  </si>
  <si>
    <t>58</t>
  </si>
  <si>
    <t>751-3.19-R</t>
  </si>
  <si>
    <t>Klapka kruhová jednolistá na servopohon - D 250 / 200</t>
  </si>
  <si>
    <t>Klapka kruhová jednolistá na servopohon - D 250 / 200; těsná uzavírací se servopohonem on/off 230 V; pozinkované potrubní provedení</t>
  </si>
  <si>
    <t>59</t>
  </si>
  <si>
    <t>751-3.21-R</t>
  </si>
  <si>
    <t>Klapka zpětná kruhová - D 125; pozinkované těsné provedení do potrubí s pružinkou</t>
  </si>
  <si>
    <t>60</t>
  </si>
  <si>
    <t>751-3.22-R</t>
  </si>
  <si>
    <t>Klapka zpětná kruhová - D 160; pozinkované těsné provedení do potrubí s pružinkou</t>
  </si>
  <si>
    <t>61</t>
  </si>
  <si>
    <t>751-3.24-R</t>
  </si>
  <si>
    <t>Krycí mřížka čtyřhranná - 500 x 200; z pozinkovaného pletiva 15x15 mm s rámečkem na konec potrubí</t>
  </si>
  <si>
    <t xml:space="preserve">Krycí mřížka čtyřhranná - 500 x 200; z pozinkovaného pletiva 15x15 mm s rámečkem na konec potrubí </t>
  </si>
  <si>
    <t>62</t>
  </si>
  <si>
    <t>751-3.25-R</t>
  </si>
  <si>
    <t>Krycí mřížka čtyřhranná - 500 x 250; z pozinkovaného pletiva 15x15 mm s rámečkem na konec potrubí</t>
  </si>
  <si>
    <t xml:space="preserve">Krycí mřížka čtyřhranná - 500 x 250; z pozinkovaného pletiva 15x15 mm s rámečkem na konec potrubí </t>
  </si>
  <si>
    <t>63</t>
  </si>
  <si>
    <t>751-3.26-R</t>
  </si>
  <si>
    <t>Krycí mřížka čtyřhranná - 500 x 630; z pozinkovaného pletiva 15x15 mm s rámečkem na konec potrubí</t>
  </si>
  <si>
    <t xml:space="preserve">Krycí mřížka čtyřhranná - 500 x 630; z pozinkovaného pletiva 15x15 mm s rámečkem na konec potrubí </t>
  </si>
  <si>
    <t>64</t>
  </si>
  <si>
    <t>751-3.28-R</t>
  </si>
  <si>
    <t>Krycí mřížka kruhová - D 160</t>
  </si>
  <si>
    <t>Krycí mřížka kruhová - D 160; na vnější fasádu upravená jako protidešťová žaluzie; kovová s lisovanými listy žaluzie; pozinkované provedení s barevným vypalovaným lakem (barvu upřesnit před dodávkou dle okolní fasády)</t>
  </si>
  <si>
    <t>65</t>
  </si>
  <si>
    <t>751-3.29-R</t>
  </si>
  <si>
    <t>Krycí mřížka kruhová - D 200; z pozinkovaného pletiva 15x15 mm s rámečkem na konec potrubí</t>
  </si>
  <si>
    <t xml:space="preserve">Krycí mřížka kruhová - D 200; z pozinkovaného pletiva 15x15 mm s rámečkem na konec potrubí </t>
  </si>
  <si>
    <t>66</t>
  </si>
  <si>
    <t>751-3.30-R</t>
  </si>
  <si>
    <t>Krycí mřížka kruhová - D 250; z pozinkovaného pletiva 15x15 mm s rámečkem na konec potrubí</t>
  </si>
  <si>
    <t xml:space="preserve">Krycí mřížka kruhová - D 250; z pozinkovaného pletiva 15x15 mm s rámečkem na konec potrubí </t>
  </si>
  <si>
    <t>67</t>
  </si>
  <si>
    <t>751-3.32-R</t>
  </si>
  <si>
    <t>Protidešťová žaluzie čtyřhranná - 250 x 250</t>
  </si>
  <si>
    <t>Protidešťová žaluzie čtyřhranná - 250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</si>
  <si>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68</t>
  </si>
  <si>
    <t>751-3.33-R</t>
  </si>
  <si>
    <t>Protidešťová žaluzie čtyřhranná - 500 x 400</t>
  </si>
  <si>
    <t>69</t>
  </si>
  <si>
    <t>751-3.34-R</t>
  </si>
  <si>
    <t>Protidešťová žaluzie čtyřhranná - 500 x 500</t>
  </si>
  <si>
    <t>Protidešťová žaluzie čtyřhranná - 500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</si>
  <si>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70</t>
  </si>
  <si>
    <t>751-3.35-R</t>
  </si>
  <si>
    <t>Protidešťová žaluzie čtyřhranná - 800 x 500</t>
  </si>
  <si>
    <t>Protidešťová žaluzie čtyřhranná - 800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</si>
  <si>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71</t>
  </si>
  <si>
    <t>751-3.36-R</t>
  </si>
  <si>
    <t>72</t>
  </si>
  <si>
    <t>751-3.36.-R</t>
  </si>
  <si>
    <t>Pružná manžeta kruhová - D 200 / 150</t>
  </si>
  <si>
    <t>73</t>
  </si>
  <si>
    <t>751-3.37-R</t>
  </si>
  <si>
    <t>Pružná manžeta kruhová - D 250 / 150</t>
  </si>
  <si>
    <t>74</t>
  </si>
  <si>
    <t>751-3.38-R</t>
  </si>
  <si>
    <t>Talířový ventil - D 125</t>
  </si>
  <si>
    <t>Talířový ventil - D 125; kovový pro odtah vzduchu s povrchovou úpravou vypalovaným lakem (bílá - upřesnit před dodávkou); včetně zděře pro upevnění a napojení potrubí</t>
  </si>
  <si>
    <t>75</t>
  </si>
  <si>
    <t>751-3.39-R</t>
  </si>
  <si>
    <t>Tlumič hluku čtyřhranný - 500 x 250 / 1 000</t>
  </si>
  <si>
    <t>Tlumič hluku čtyřhranný - 500 x 250 / 1 000; buňkový s oboustranným náběhem; výplň z minerální vaty s kašírovaným povrchem; včetně opláštění z pozinkovaného plechu</t>
  </si>
  <si>
    <t>76</t>
  </si>
  <si>
    <t>751-3.40-R</t>
  </si>
  <si>
    <t>Pružné potrubí - D 125 (jmenovitý průměr v mm)</t>
  </si>
  <si>
    <t>Pružné potrubí - D 125 (jmenovitý průměr v mm); akustické provedení - zdvojená stěna vyplněná minerální vatou 25 mm; zesílené odolné provedení pláště z hliníkové folie</t>
  </si>
  <si>
    <t>77</t>
  </si>
  <si>
    <t>751-3.41-R</t>
  </si>
  <si>
    <t>Pružné potrubí - D 160 (jmenovitý průměr v mm)</t>
  </si>
  <si>
    <t>Pružné potrubí - D 160 (jmenovitý průměr v mm); akustické provedení - zdvojená stěna vyplněná minerální vatou 25 mm; zesílené odolné provedení pláště z hliníkové folie</t>
  </si>
  <si>
    <t>78</t>
  </si>
  <si>
    <t>751-3.42-R</t>
  </si>
  <si>
    <t>79</t>
  </si>
  <si>
    <t>751-3.43-R</t>
  </si>
  <si>
    <t>80</t>
  </si>
  <si>
    <t>751-3.44-R</t>
  </si>
  <si>
    <t>81</t>
  </si>
  <si>
    <t>751-3.45-R</t>
  </si>
  <si>
    <t>82</t>
  </si>
  <si>
    <t>751-4.1-R</t>
  </si>
  <si>
    <t>Kompaktní větrací jednotka skříňová pro učebny s integrovaným deskovým protiproudým výměníkem ZZT</t>
  </si>
  <si>
    <t>Kompaktní větrací jednotka skříňová pro učebny s integrovaným deskovým protiproudým výměníkem ZZT; jmenovitý průtok 650 m3/h; předpokládaný rozměr 0,6 x 0,9 x 2 m / 100 kg; napájení 230 V / 50 Hz / 400 W; včetně filtrů vzduchu, ventilátorů s EC motorem a plynulou regulací, ovladače, integrovaného systému MaR pro řízení dle času a koncentrace CO2 (včetně servopohonů, potřebných čidel a kabeláže); uzavíracích klapek (2 ks), pružných manžet (2 ks), fasádního prvku pro sání a výfuk vzduchu; jednotka bude obsahovat integrované prvky distribuce vzduchu (přívod a odtah z místnosti); provedení jednotky bez odtoku kondenzátu do kanalizace; další podrobnosti řešení jsou uvedeny v ostatních částech PD</t>
  </si>
  <si>
    <t>83</t>
  </si>
  <si>
    <t>751-4.2-R</t>
  </si>
  <si>
    <t>84</t>
  </si>
  <si>
    <t>751-4.3-R</t>
  </si>
  <si>
    <t>85</t>
  </si>
  <si>
    <t>751-4.5-R</t>
  </si>
  <si>
    <t>Kompaktní větrací jednotka podstropní pro učebny s integrovaným deskovým protiproudým výměníkem ZZT</t>
  </si>
  <si>
    <t>Kompaktní větrací jednotka podstropní pro učebny s integrovaným deskovým protiproudým výměníkem ZZT (účinnost minimálně 80%) s řízeným obtokem, filtry vzduchu, ventilátory s EC motorem; jmenovitý průtok 650 m3/h; rozměr cca 1,8 x 1,2 x 0,4 m / 110 kg; napájení 230 V / 50 Hz / 800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</si>
  <si>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86</t>
  </si>
  <si>
    <t>751-4.6-R</t>
  </si>
  <si>
    <t>Kompaktní větrací jednotka podstropní pro učebny s integrovaným deskovým protiproudým výměníkem ZZT (účinnost minimálně 80%) s řízeným obtokem, filtry vzduchu, ventilátory s EC motorem; jmenovitý průtok 450 m3/h; rozměr cca 1,4 x 1,0 x 0,4 m / 80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</si>
  <si>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87</t>
  </si>
  <si>
    <t>751-4.7-R</t>
  </si>
  <si>
    <t>Kompaktní větrací jednotka podstropní pro učebny s integrovaným deskovým protiproudým výměníkem ZZT (účinnost minimálně 80%) s řízeným obtokem, filtry vzduchu, ventilátory s EC motorem; jmenovitý průtok 250 m3/h; rozměr cca 1,2 x 0,9 x 0,4 m / 70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</si>
  <si>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88</t>
  </si>
  <si>
    <t>751-4.10-R</t>
  </si>
  <si>
    <t>Tlumič hluku čtyřhranný - 500 x 200 / 1 500</t>
  </si>
  <si>
    <t>Tlumič hluku čtyřhranný - 500 x 200 / 1 500; buňkový s oboustranným náběhem; výplň z minerální vaty s kašírovaným povrchem; včetně opláštění z pozinkovaného plechu</t>
  </si>
  <si>
    <t>89</t>
  </si>
  <si>
    <t>751-4.11-R</t>
  </si>
  <si>
    <t>Tlumič hluku kruhový - D 250 / 900</t>
  </si>
  <si>
    <t>Tlumič hluku kruhový - D 250 / 900; vyroben z pozinkovaného plechu s výplní minerální vatou o tloušťce 50 mm z vnitřní strany opatřenou kašírovanou vrstvou, která zajistí tvarovou stabilitu</t>
  </si>
  <si>
    <t>90</t>
  </si>
  <si>
    <t>751-4.12-R</t>
  </si>
  <si>
    <t>Tlumič hluku kruhový - D 250 / 1500</t>
  </si>
  <si>
    <t>Tlumič hluku kruhový - D 250 / 1500; vyroben z pozinkovaného plechu s výplní minerální vatou o tloušťce 50 mm z vnitřní strany opatřenou kašírovanou vrstvou, která zajistí tvarovou stabilitu</t>
  </si>
  <si>
    <t>91</t>
  </si>
  <si>
    <t>751-4.13-R</t>
  </si>
  <si>
    <t>Tlumič hluku čtyřhranný - 425 x 225 / 400</t>
  </si>
  <si>
    <t>Tlumič hluku čtyřhranný - 425 x 225 / 400; kulisový s 2 kulisami 100x225/400 mm z pozinkovaného plechu a minerální vaty s kašírovaným povrchem; včetně opláštění z vnitřní strany vylepeným zvukově pohltivým materiálem; atyp</t>
  </si>
  <si>
    <t>92</t>
  </si>
  <si>
    <t>751-4.14-R</t>
  </si>
  <si>
    <t>Vyústka čtyřhranná - 325 x 425; pro odtah vzduchu; jednořadá s pevnými lamelami</t>
  </si>
  <si>
    <t>Vyústka čtyřhranná - 325 x 425;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</si>
  <si>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93</t>
  </si>
  <si>
    <t>751-4.15-R</t>
  </si>
  <si>
    <t>Vyústka čtyřhranná - 425 x 225; pro odtah vzduchu; jednořadá s pevnými lamelami</t>
  </si>
  <si>
    <t>Vyústka čtyřhranná - 425 x 225;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</si>
  <si>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94</t>
  </si>
  <si>
    <t>751-4.16-R</t>
  </si>
  <si>
    <t>Vyústka na kruhové potrubí - 325 x 75</t>
  </si>
  <si>
    <t>Vyústka na kruhové potrubí - 325 x 75; dvouřadá s regulací pro přívod vzduchu; pozinkovaná s povrchovou úpravou vypalovacím lakem - barvu upřesnit před dodávkou</t>
  </si>
  <si>
    <t>95</t>
  </si>
  <si>
    <t>751-4.17-R</t>
  </si>
  <si>
    <t>96</t>
  </si>
  <si>
    <t>751-4.18-R</t>
  </si>
  <si>
    <t>Protidešťová žaluzie čtyřhranná - 630 x 250</t>
  </si>
  <si>
    <t>Protidešťová žaluzie čtyřhranná - 630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</si>
  <si>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97</t>
  </si>
  <si>
    <t>751-4.19-R</t>
  </si>
  <si>
    <t>98</t>
  </si>
  <si>
    <t>751-4.20-R</t>
  </si>
  <si>
    <t>99</t>
  </si>
  <si>
    <t>751-4.21-R</t>
  </si>
  <si>
    <t>100</t>
  </si>
  <si>
    <t>751-4.22-R</t>
  </si>
  <si>
    <t>101</t>
  </si>
  <si>
    <t>751-5.1a-R</t>
  </si>
  <si>
    <t>Vnitřní podstropní jednotka typu split</t>
  </si>
  <si>
    <t>Vnitřní podstropní jednotka typu split; předpokládaný rozměr 1,6 x 0,7 x 0,2 m / 35 kg; tiché provedení pro použití ve výukových prostorách - provozní hlučnost do 40 dB s filtrem A; jmenovitý chladící výkon 10 kW; chladivo R410A; napájení z vnější jednotky 230 V / 50 Hz; včetně opláštění a distribučního prvku, kabelového ovladače a čerpadla kondenzátu; další informace uvedeny v ostatních částech PD</t>
  </si>
  <si>
    <t>102</t>
  </si>
  <si>
    <t>751-5.1b-R</t>
  </si>
  <si>
    <t>Vnější jednotka typu split</t>
  </si>
  <si>
    <t>Vnější jednotka typu split; předpokládaný rozměr 0,9 x 0,9 x 0,3 m / 75 kg; tiché provedení pro použití ve venkovním prostoru - maximální provozní hlučnost do 50 dB s filtrem A na hranici pozemku (či jiném chráněném místě); jmenovitý chladící výkon 10 kW; chladivo R410A; napájení 230 V / 50 Hz / 4,1 kW; provedení tepelné čerpadlo s invertorem; další informace uvedeny v ostatních částech PD</t>
  </si>
  <si>
    <t>103</t>
  </si>
  <si>
    <t>751-5.2a-R</t>
  </si>
  <si>
    <t>Vnitřní podstropní jednotka typu split; předpokládaný rozměr 1,3 x 0,7 x 0,2 m / 30 kg; tiché provedení pro použití ve výukových prostorách - provozní hlučnost do 40 dB s filtrem A; jmenovitý chladící výkon 7 kW; chladivo R410A; napájení z vnější jednotky 230 V / 50 Hz; včetně opláštění a distribučního prvku, kabelového ovladače a čerpadla kondenzátu; další informace uvedeny v ostatních částech PD</t>
  </si>
  <si>
    <t>104</t>
  </si>
  <si>
    <t>751-5.2b-R</t>
  </si>
  <si>
    <t>Vnější jednotka typu split; předpokládaný rozměr 0,6 x 0,8 x 0,3 m / 50 kg; tiché provedení pro použití ve venkovním prostoru - maximální provozní hlučnost do 50 dB s filtrem A na hranici pozemku (či jiném chráněném místě); jmenovitý chladící výkon 7 kW; chladivo R410A; napájení 230 V / 50 Hz / 2,8 kW; provedení tepelné čerpadlo s invertorem; další informace uvedeny v ostatních částech PD</t>
  </si>
  <si>
    <t>105</t>
  </si>
  <si>
    <t>751-5.4a-R</t>
  </si>
  <si>
    <t>Vnitřní nástěnná jednotka typu split</t>
  </si>
  <si>
    <t>Vnitřní nástěnná jednotka typu split; předpokládaný rozměr 0,3 x 0,8 x 0,2 m / 10 kg; tiché provedení pro použití ve výukových prostorách - provozní hlučnost do 40 dB s filtrem A; jmenovitý chladící výkon 3,6 kW; chladivo R410A; napájení z vnější jednotky 230 V / 50 Hz; včetně opláštění a distribučního prvku a ovladače; další informace uvedeny v ostatních částech PD</t>
  </si>
  <si>
    <t>106</t>
  </si>
  <si>
    <t>751-5.4b-R</t>
  </si>
  <si>
    <t>Vnější jednotka typu split; předpokládaný rozměr 0,6 x 0,8 x 0,3 m / 40 kg; tiché provedení pro použití ve venkovním prostoru - maximální provozní hlučnost do 50 dB s filtrem A na hranici pozemku (či jiném chráněném místě); jmenovitý chladící výkon 3,6 kW; chladivo R410A; napájení 230 V / 50 Hz / 1,2 kW; provedení tepelné čerpadlo s invertorem; další informace uvedeny v ostatních částech PD</t>
  </si>
  <si>
    <t>107</t>
  </si>
  <si>
    <t>751-5.5a-R</t>
  </si>
  <si>
    <t>108</t>
  </si>
  <si>
    <t>751-5.5b-R</t>
  </si>
  <si>
    <t>109</t>
  </si>
  <si>
    <t>751-5.7a-R</t>
  </si>
  <si>
    <t>Vnitřní nástěnná jednotka typu split; předpokládaný rozměr 0,3 x 1,0 x 0,2 m / 15 kg; tiché provedení pro použití ve výukových prostorách - provozní hlučnost do 40 dB s filtrem A; jmenovitý chladící výkon 6,5 kW; chladivo R410A; napájení z vnější jednotky 230 V / 50 Hz; včetně opláštění a distribučního prvku a ovladače; další informace uvedeny v ostatních částech PD</t>
  </si>
  <si>
    <t>110</t>
  </si>
  <si>
    <t>751-5.7b-R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</si>
  <si>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6,5 kW; chladivo R410A; napájení 230 V / 50 Hz / 2,8 kW; provedení tepelné čerpadlo s invertorem; další informace uvedeny v ostatních částech PD</t>
  </si>
  <si>
    <t>111</t>
  </si>
  <si>
    <t>751-5.8a-R</t>
  </si>
  <si>
    <t>112</t>
  </si>
  <si>
    <t>751-5.8b-R</t>
  </si>
  <si>
    <t>113</t>
  </si>
  <si>
    <t>751-5.9a-R</t>
  </si>
  <si>
    <t>Vnitřní nástěnná jednotka typu split; předpokládaný rozměr 0,3 x 1,0 x 0,2 m / 15 kg; tiché provedení pro použití ve výukových prostorách - provozní hlučnost do 40 dB s filtrem A; jmenovitý chladící výkon 5 kW; chladivo R410A; napájení z vnější jednotky 230 V / 50 Hz; včetně opláštění a distribučního prvku a ovladače; další informace uvedeny v ostatních částech PD</t>
  </si>
  <si>
    <t>114</t>
  </si>
  <si>
    <t>751-5.9b-R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</si>
  <si>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5 kW; chladivo R410A; napájení 230 V / 50 Hz / 2,6 kW; provedení tepelné čerpadlo s invertorem; další informace uvedeny v ostatních částech PD</t>
  </si>
  <si>
    <t>115</t>
  </si>
  <si>
    <t>751-5.10-R</t>
  </si>
  <si>
    <t>Konzola pro upevnění vnější jednotky na stěnu včetně silentbloků</t>
  </si>
  <si>
    <t>Konzola pro upevnění vnější jednotky na stěnu včetně silentbloků; vyrobit dle kotvících bodů jednotky z ocelových pozinkovaných profilů</t>
  </si>
  <si>
    <t>116</t>
  </si>
  <si>
    <t>751-5.11-R</t>
  </si>
  <si>
    <t>Chránička z pozinkovaného plechu pro protažení chladivové a kabelové trasy vnější stavební konstrukcí</t>
  </si>
  <si>
    <t>Chránička z pozinkovaného plechu pro protažení chladivové a kabelové trasy vnější stavební konstrukcí; vyrobit na míru dle umístění a vedení trasy; po instalaci dotěsnit prostup tepelnou izolací s parotěsnou zábranou</t>
  </si>
  <si>
    <t>117</t>
  </si>
  <si>
    <t>751-5.12-R</t>
  </si>
  <si>
    <t>Sdružená trasa chladivového potrubí včetně tepelné parotěsné izolace a kabeláže</t>
  </si>
  <si>
    <t>Sdružená trasa chladivového potrubí včetně tepelné parotěsné izolace a kabeláže; přesné provedení dle požadavků výrobce použitého zařízení split; venkovní část trasy chránit proti vnějším vlivům například uložením do chraničky z pozinkovaného plechu</t>
  </si>
  <si>
    <t>118</t>
  </si>
  <si>
    <t>751-5.14-R</t>
  </si>
  <si>
    <t>119</t>
  </si>
  <si>
    <t>751-6.1-R</t>
  </si>
  <si>
    <t>Ventilátor kruhový potrubní radiální - D 200 / 250</t>
  </si>
  <si>
    <t>Ventilátor kruhový potrubní radiální - D 200 / 250; těsná skříň z pozinkovaného plechu; 230 V / 50 Hz / 150 W; cca 5 kg; jmenovitý průtok 650 m3/h; další informace uvedeny v ostatních částech PD</t>
  </si>
  <si>
    <t>120</t>
  </si>
  <si>
    <t>751-6.2-R</t>
  </si>
  <si>
    <t>Ventilátor kruhový potrubní radiální - D 160 / 200</t>
  </si>
  <si>
    <t xml:space="preserve">Ventilátor kruhový potrubní radiální - D 160 / 200; těsná skříň z pozinkovaného plechu; 230 V / 50 Hz / 100 W; cca 5 kg; jmenovitý průtok 300 m3/h; další informace uvedeny v ostatních částech PD
</t>
  </si>
  <si>
    <t>121</t>
  </si>
  <si>
    <t>751-6.3-R</t>
  </si>
  <si>
    <t>122</t>
  </si>
  <si>
    <t>751-6.4-R</t>
  </si>
  <si>
    <t>123</t>
  </si>
  <si>
    <t>751-6.6-R</t>
  </si>
  <si>
    <t>124</t>
  </si>
  <si>
    <t>751-6.8-R</t>
  </si>
  <si>
    <t>Klapka zpětná kruhová - D 160</t>
  </si>
  <si>
    <t>125</t>
  </si>
  <si>
    <t>751-6.9-R</t>
  </si>
  <si>
    <t>Klapka zpětná kruhová - D 250</t>
  </si>
  <si>
    <t xml:space="preserve">Klapka zpětná kruhová - D 250; pozinkované těsné provedení do potrubí s pružinkou
</t>
  </si>
  <si>
    <t>126</t>
  </si>
  <si>
    <t>751-6.10-R</t>
  </si>
  <si>
    <t>Talířový ventil - D 100</t>
  </si>
  <si>
    <t>Talířový ventil - D 100; kovový pro odtah vzduchu s povrchovou úpravou vypalovaným lakem (bílá - upřesnit před dodávkou); včetně zděře pro upevnění a napojení potrubí</t>
  </si>
  <si>
    <t>127</t>
  </si>
  <si>
    <t>751-6.11-R</t>
  </si>
  <si>
    <t>128</t>
  </si>
  <si>
    <t>751-6.12-R</t>
  </si>
  <si>
    <t>Hlavice kruhová lamelová - D 250</t>
  </si>
  <si>
    <t>Hlavice kruhová lamelová - D 250; pro výfuk vzduchu nad střechou; pozinkované provedení; včetně prostupu a oplechování</t>
  </si>
  <si>
    <t>129</t>
  </si>
  <si>
    <t>751-6.14-R</t>
  </si>
  <si>
    <t>Krycí mřížka kruhová - D 100</t>
  </si>
  <si>
    <t>Krycí mřížka kruhová - D 100; na vnější fasádu upravená jako protidešťová žaluzie; kovová s lisovanými listy žaluzie; pozinkované provedení s barevným vypalovaným lakem (barvu upřesnit před dodávkou dle okolní fasády)</t>
  </si>
  <si>
    <t>130</t>
  </si>
  <si>
    <t>751-6.15-R</t>
  </si>
  <si>
    <t>131</t>
  </si>
  <si>
    <t>751-6.17-R</t>
  </si>
  <si>
    <t>132</t>
  </si>
  <si>
    <t>751-6.20-R</t>
  </si>
  <si>
    <t>133</t>
  </si>
  <si>
    <t>751-6.21-R</t>
  </si>
  <si>
    <t>134</t>
  </si>
  <si>
    <t>751-6.22-R</t>
  </si>
  <si>
    <t>Pružné potrubí - D 200 (jmenovitý průměr v mm)</t>
  </si>
  <si>
    <t>Pružné potrubí - D 200 (jmenovitý průměr v mm); akustické provedení - zdvojená stěna vyplněná minerální vatou 25 mm; zesílené odolné provedení pláště z hliníkové folie</t>
  </si>
  <si>
    <t>135</t>
  </si>
  <si>
    <t>751-6.23-R</t>
  </si>
  <si>
    <t>Potrubí čtyřhranné z pozinkovaného plechu nízkotlaké - provedení dle popisu TZ</t>
  </si>
  <si>
    <t>136</t>
  </si>
  <si>
    <t>751-6.24-R</t>
  </si>
  <si>
    <t>Potrubí kruhové vinuté spirálně z pozinkovaného plechu - provedení dle popisu TZ</t>
  </si>
  <si>
    <t>137</t>
  </si>
  <si>
    <t>751-6.25-R</t>
  </si>
  <si>
    <t>138</t>
  </si>
  <si>
    <t>091002000R</t>
  </si>
  <si>
    <t>Doprava včetně staveništní</t>
  </si>
  <si>
    <t>-2117466269</t>
  </si>
  <si>
    <t>139</t>
  </si>
  <si>
    <t>045002000R</t>
  </si>
  <si>
    <t>Zaregulování, kompletace, předávací dokumentace</t>
  </si>
  <si>
    <t>1752862934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</si>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</sst>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34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7" fillId="0" borderId="0" xfId="0" applyNumberFormat="1" applyFont="1" applyBorder="1" applyAlignment="1" applyProtection="1"/>
    <xf numFmtId="4" fontId="7" fillId="0" borderId="0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24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83" t="s">
        <v>8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229" t="s">
        <v>9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85" t="s">
        <v>13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2"/>
      <c r="AS4" s="23" t="s">
        <v>14</v>
      </c>
      <c r="BG4" s="24" t="s">
        <v>15</v>
      </c>
      <c r="BS4" s="17" t="s">
        <v>16</v>
      </c>
    </row>
    <row r="5" spans="1:73" ht="14.45" customHeight="1">
      <c r="B5" s="21"/>
      <c r="C5" s="25"/>
      <c r="D5" s="26" t="s">
        <v>17</v>
      </c>
      <c r="E5" s="25"/>
      <c r="F5" s="25"/>
      <c r="G5" s="25"/>
      <c r="H5" s="25"/>
      <c r="I5" s="25"/>
      <c r="J5" s="25"/>
      <c r="K5" s="189" t="s">
        <v>18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25"/>
      <c r="AQ5" s="22"/>
      <c r="BG5" s="187" t="s">
        <v>19</v>
      </c>
      <c r="BS5" s="17" t="s">
        <v>10</v>
      </c>
    </row>
    <row r="6" spans="1:73" ht="36.950000000000003" customHeight="1">
      <c r="B6" s="21"/>
      <c r="C6" s="25"/>
      <c r="D6" s="28" t="s">
        <v>20</v>
      </c>
      <c r="E6" s="25"/>
      <c r="F6" s="25"/>
      <c r="G6" s="25"/>
      <c r="H6" s="25"/>
      <c r="I6" s="25"/>
      <c r="J6" s="25"/>
      <c r="K6" s="191" t="s">
        <v>21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25"/>
      <c r="AQ6" s="22"/>
      <c r="BG6" s="188"/>
      <c r="BS6" s="17" t="s">
        <v>22</v>
      </c>
    </row>
    <row r="7" spans="1:73" ht="14.45" customHeight="1">
      <c r="B7" s="21"/>
      <c r="C7" s="25"/>
      <c r="D7" s="29" t="s">
        <v>23</v>
      </c>
      <c r="E7" s="25"/>
      <c r="F7" s="25"/>
      <c r="G7" s="25"/>
      <c r="H7" s="25"/>
      <c r="I7" s="25"/>
      <c r="J7" s="25"/>
      <c r="K7" s="27" t="s">
        <v>24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25</v>
      </c>
      <c r="AL7" s="25"/>
      <c r="AM7" s="25"/>
      <c r="AN7" s="27" t="s">
        <v>24</v>
      </c>
      <c r="AO7" s="25"/>
      <c r="AP7" s="25"/>
      <c r="AQ7" s="22"/>
      <c r="BG7" s="188"/>
      <c r="BS7" s="17" t="s">
        <v>26</v>
      </c>
    </row>
    <row r="8" spans="1:73" ht="14.45" customHeight="1">
      <c r="B8" s="21"/>
      <c r="C8" s="25"/>
      <c r="D8" s="29" t="s">
        <v>27</v>
      </c>
      <c r="E8" s="25"/>
      <c r="F8" s="25"/>
      <c r="G8" s="25"/>
      <c r="H8" s="25"/>
      <c r="I8" s="25"/>
      <c r="J8" s="25"/>
      <c r="K8" s="27" t="s">
        <v>28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29</v>
      </c>
      <c r="AL8" s="25"/>
      <c r="AM8" s="25"/>
      <c r="AN8" s="30" t="s">
        <v>30</v>
      </c>
      <c r="AO8" s="25"/>
      <c r="AP8" s="25"/>
      <c r="AQ8" s="22"/>
      <c r="BG8" s="188"/>
      <c r="BS8" s="17" t="s">
        <v>26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G9" s="188"/>
      <c r="BS9" s="17" t="s">
        <v>26</v>
      </c>
    </row>
    <row r="10" spans="1:73" ht="14.45" customHeight="1">
      <c r="B10" s="21"/>
      <c r="C10" s="25"/>
      <c r="D10" s="29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32</v>
      </c>
      <c r="AL10" s="25"/>
      <c r="AM10" s="25"/>
      <c r="AN10" s="27" t="s">
        <v>24</v>
      </c>
      <c r="AO10" s="25"/>
      <c r="AP10" s="25"/>
      <c r="AQ10" s="22"/>
      <c r="BG10" s="188"/>
      <c r="BS10" s="17" t="s">
        <v>22</v>
      </c>
    </row>
    <row r="11" spans="1:73" ht="18.399999999999999" customHeight="1">
      <c r="B11" s="21"/>
      <c r="C11" s="25"/>
      <c r="D11" s="25"/>
      <c r="E11" s="27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34</v>
      </c>
      <c r="AL11" s="25"/>
      <c r="AM11" s="25"/>
      <c r="AN11" s="27" t="s">
        <v>24</v>
      </c>
      <c r="AO11" s="25"/>
      <c r="AP11" s="25"/>
      <c r="AQ11" s="22"/>
      <c r="BG11" s="188"/>
      <c r="BS11" s="17" t="s">
        <v>22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G12" s="188"/>
      <c r="BS12" s="17" t="s">
        <v>22</v>
      </c>
    </row>
    <row r="13" spans="1:73" ht="14.45" customHeight="1">
      <c r="B13" s="21"/>
      <c r="C13" s="25"/>
      <c r="D13" s="29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32</v>
      </c>
      <c r="AL13" s="25"/>
      <c r="AM13" s="25"/>
      <c r="AN13" s="31" t="s">
        <v>36</v>
      </c>
      <c r="AO13" s="25"/>
      <c r="AP13" s="25"/>
      <c r="AQ13" s="22"/>
      <c r="BG13" s="188"/>
      <c r="BS13" s="17" t="s">
        <v>22</v>
      </c>
    </row>
    <row r="14" spans="1:73">
      <c r="B14" s="21"/>
      <c r="C14" s="25"/>
      <c r="D14" s="25"/>
      <c r="E14" s="192" t="s">
        <v>36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9" t="s">
        <v>34</v>
      </c>
      <c r="AL14" s="25"/>
      <c r="AM14" s="25"/>
      <c r="AN14" s="31" t="s">
        <v>36</v>
      </c>
      <c r="AO14" s="25"/>
      <c r="AP14" s="25"/>
      <c r="AQ14" s="22"/>
      <c r="BG14" s="188"/>
      <c r="BS14" s="17" t="s">
        <v>22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G15" s="188"/>
      <c r="BS15" s="17" t="s">
        <v>6</v>
      </c>
    </row>
    <row r="16" spans="1:73" ht="14.45" customHeight="1">
      <c r="B16" s="21"/>
      <c r="C16" s="25"/>
      <c r="D16" s="29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32</v>
      </c>
      <c r="AL16" s="25"/>
      <c r="AM16" s="25"/>
      <c r="AN16" s="27" t="s">
        <v>24</v>
      </c>
      <c r="AO16" s="25"/>
      <c r="AP16" s="25"/>
      <c r="AQ16" s="22"/>
      <c r="BG16" s="188"/>
      <c r="BS16" s="17" t="s">
        <v>6</v>
      </c>
    </row>
    <row r="17" spans="2:71" ht="18.399999999999999" customHeight="1">
      <c r="B17" s="21"/>
      <c r="C17" s="25"/>
      <c r="D17" s="25"/>
      <c r="E17" s="27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34</v>
      </c>
      <c r="AL17" s="25"/>
      <c r="AM17" s="25"/>
      <c r="AN17" s="27" t="s">
        <v>24</v>
      </c>
      <c r="AO17" s="25"/>
      <c r="AP17" s="25"/>
      <c r="AQ17" s="22"/>
      <c r="BG17" s="188"/>
      <c r="BS17" s="17" t="s">
        <v>7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G18" s="188"/>
      <c r="BS18" s="17" t="s">
        <v>10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32</v>
      </c>
      <c r="AL19" s="25"/>
      <c r="AM19" s="25"/>
      <c r="AN19" s="27" t="s">
        <v>24</v>
      </c>
      <c r="AO19" s="25"/>
      <c r="AP19" s="25"/>
      <c r="AQ19" s="22"/>
      <c r="BG19" s="188"/>
      <c r="BS19" s="17" t="s">
        <v>10</v>
      </c>
    </row>
    <row r="20" spans="2:71" ht="18.399999999999999" customHeight="1">
      <c r="B20" s="21"/>
      <c r="C20" s="25"/>
      <c r="D20" s="25"/>
      <c r="E20" s="27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34</v>
      </c>
      <c r="AL20" s="25"/>
      <c r="AM20" s="25"/>
      <c r="AN20" s="27" t="s">
        <v>24</v>
      </c>
      <c r="AO20" s="25"/>
      <c r="AP20" s="25"/>
      <c r="AQ20" s="22"/>
      <c r="BG20" s="188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G21" s="188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G22" s="188"/>
    </row>
    <row r="23" spans="2:71" ht="22.5" customHeight="1">
      <c r="B23" s="21"/>
      <c r="C23" s="25"/>
      <c r="D23" s="25"/>
      <c r="E23" s="194" t="s">
        <v>24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25"/>
      <c r="AP23" s="25"/>
      <c r="AQ23" s="22"/>
      <c r="BG23" s="188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G24" s="188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G25" s="188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5">
        <f>ROUND(AG87,2)</f>
        <v>0</v>
      </c>
      <c r="AL26" s="190"/>
      <c r="AM26" s="190"/>
      <c r="AN26" s="190"/>
      <c r="AO26" s="190"/>
      <c r="AP26" s="25"/>
      <c r="AQ26" s="22"/>
      <c r="BG26" s="188"/>
    </row>
    <row r="27" spans="2:71">
      <c r="B27" s="21"/>
      <c r="C27" s="25"/>
      <c r="D27" s="25"/>
      <c r="E27" s="29" t="s">
        <v>42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6">
        <f>AS87</f>
        <v>0</v>
      </c>
      <c r="AL27" s="196"/>
      <c r="AM27" s="196"/>
      <c r="AN27" s="196"/>
      <c r="AO27" s="196"/>
      <c r="AP27" s="25"/>
      <c r="AQ27" s="22"/>
      <c r="BG27" s="188"/>
    </row>
    <row r="28" spans="2:71" s="1" customFormat="1">
      <c r="B28" s="34"/>
      <c r="C28" s="35"/>
      <c r="D28" s="35"/>
      <c r="E28" s="29" t="s">
        <v>43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196">
        <f>ROUND(AT87,2)</f>
        <v>0</v>
      </c>
      <c r="AL28" s="196"/>
      <c r="AM28" s="196"/>
      <c r="AN28" s="196"/>
      <c r="AO28" s="196"/>
      <c r="AP28" s="35"/>
      <c r="AQ28" s="36"/>
      <c r="BG28" s="188"/>
    </row>
    <row r="29" spans="2:71" s="1" customFormat="1" ht="14.45" customHeight="1">
      <c r="B29" s="34"/>
      <c r="C29" s="35"/>
      <c r="D29" s="33" t="s">
        <v>44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5">
        <f>ROUND(AG90,2)</f>
        <v>0</v>
      </c>
      <c r="AL29" s="195"/>
      <c r="AM29" s="195"/>
      <c r="AN29" s="195"/>
      <c r="AO29" s="195"/>
      <c r="AP29" s="35"/>
      <c r="AQ29" s="36"/>
      <c r="BG29" s="188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G30" s="188"/>
    </row>
    <row r="31" spans="2:71" s="1" customFormat="1" ht="25.9" customHeight="1">
      <c r="B31" s="34"/>
      <c r="C31" s="35"/>
      <c r="D31" s="37" t="s">
        <v>45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197">
        <f>ROUND(AK26+AK29,2)</f>
        <v>0</v>
      </c>
      <c r="AL31" s="198"/>
      <c r="AM31" s="198"/>
      <c r="AN31" s="198"/>
      <c r="AO31" s="198"/>
      <c r="AP31" s="35"/>
      <c r="AQ31" s="36"/>
      <c r="BG31" s="188"/>
    </row>
    <row r="32" spans="2:71" s="1" customFormat="1" ht="6.95" customHeight="1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6"/>
      <c r="BG32" s="188"/>
    </row>
    <row r="33" spans="2:59" s="2" customFormat="1" ht="14.45" customHeight="1">
      <c r="B33" s="39"/>
      <c r="C33" s="40"/>
      <c r="D33" s="41" t="s">
        <v>46</v>
      </c>
      <c r="E33" s="40"/>
      <c r="F33" s="41" t="s">
        <v>47</v>
      </c>
      <c r="G33" s="40"/>
      <c r="H33" s="40"/>
      <c r="I33" s="40"/>
      <c r="J33" s="40"/>
      <c r="K33" s="40"/>
      <c r="L33" s="199">
        <v>0.21</v>
      </c>
      <c r="M33" s="200"/>
      <c r="N33" s="200"/>
      <c r="O33" s="200"/>
      <c r="P33" s="40"/>
      <c r="Q33" s="40"/>
      <c r="R33" s="40"/>
      <c r="S33" s="40"/>
      <c r="T33" s="43" t="s">
        <v>48</v>
      </c>
      <c r="U33" s="40"/>
      <c r="V33" s="40"/>
      <c r="W33" s="201">
        <f>ROUND(BB87+SUM(CD91:CD95),2)</f>
        <v>0</v>
      </c>
      <c r="X33" s="200"/>
      <c r="Y33" s="200"/>
      <c r="Z33" s="200"/>
      <c r="AA33" s="200"/>
      <c r="AB33" s="200"/>
      <c r="AC33" s="200"/>
      <c r="AD33" s="200"/>
      <c r="AE33" s="200"/>
      <c r="AF33" s="40"/>
      <c r="AG33" s="40"/>
      <c r="AH33" s="40"/>
      <c r="AI33" s="40"/>
      <c r="AJ33" s="40"/>
      <c r="AK33" s="201">
        <f>ROUND(AX87+SUM(BY91:BY95),2)</f>
        <v>0</v>
      </c>
      <c r="AL33" s="200"/>
      <c r="AM33" s="200"/>
      <c r="AN33" s="200"/>
      <c r="AO33" s="200"/>
      <c r="AP33" s="40"/>
      <c r="AQ33" s="44"/>
      <c r="BG33" s="188"/>
    </row>
    <row r="34" spans="2:59" s="2" customFormat="1" ht="14.45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9">
        <v>0.15</v>
      </c>
      <c r="M34" s="200"/>
      <c r="N34" s="200"/>
      <c r="O34" s="200"/>
      <c r="P34" s="40"/>
      <c r="Q34" s="40"/>
      <c r="R34" s="40"/>
      <c r="S34" s="40"/>
      <c r="T34" s="43" t="s">
        <v>48</v>
      </c>
      <c r="U34" s="40"/>
      <c r="V34" s="40"/>
      <c r="W34" s="201">
        <f>ROUND(BC87+SUM(CE91:CE95),2)</f>
        <v>0</v>
      </c>
      <c r="X34" s="200"/>
      <c r="Y34" s="200"/>
      <c r="Z34" s="200"/>
      <c r="AA34" s="200"/>
      <c r="AB34" s="200"/>
      <c r="AC34" s="200"/>
      <c r="AD34" s="200"/>
      <c r="AE34" s="200"/>
      <c r="AF34" s="40"/>
      <c r="AG34" s="40"/>
      <c r="AH34" s="40"/>
      <c r="AI34" s="40"/>
      <c r="AJ34" s="40"/>
      <c r="AK34" s="201">
        <f>ROUND(AY87+SUM(BZ91:BZ95),2)</f>
        <v>0</v>
      </c>
      <c r="AL34" s="200"/>
      <c r="AM34" s="200"/>
      <c r="AN34" s="200"/>
      <c r="AO34" s="200"/>
      <c r="AP34" s="40"/>
      <c r="AQ34" s="44"/>
      <c r="BG34" s="188"/>
    </row>
    <row r="35" spans="2:59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9">
        <v>0.21</v>
      </c>
      <c r="M35" s="200"/>
      <c r="N35" s="200"/>
      <c r="O35" s="200"/>
      <c r="P35" s="40"/>
      <c r="Q35" s="40"/>
      <c r="R35" s="40"/>
      <c r="S35" s="40"/>
      <c r="T35" s="43" t="s">
        <v>48</v>
      </c>
      <c r="U35" s="40"/>
      <c r="V35" s="40"/>
      <c r="W35" s="201">
        <f>ROUND(BD87+SUM(CF91:CF95),2)</f>
        <v>0</v>
      </c>
      <c r="X35" s="200"/>
      <c r="Y35" s="200"/>
      <c r="Z35" s="200"/>
      <c r="AA35" s="200"/>
      <c r="AB35" s="200"/>
      <c r="AC35" s="200"/>
      <c r="AD35" s="200"/>
      <c r="AE35" s="200"/>
      <c r="AF35" s="40"/>
      <c r="AG35" s="40"/>
      <c r="AH35" s="40"/>
      <c r="AI35" s="40"/>
      <c r="AJ35" s="40"/>
      <c r="AK35" s="201">
        <v>0</v>
      </c>
      <c r="AL35" s="200"/>
      <c r="AM35" s="200"/>
      <c r="AN35" s="200"/>
      <c r="AO35" s="200"/>
      <c r="AP35" s="40"/>
      <c r="AQ35" s="44"/>
    </row>
    <row r="36" spans="2:59" s="2" customFormat="1" ht="14.45" hidden="1" customHeight="1">
      <c r="B36" s="39"/>
      <c r="C36" s="40"/>
      <c r="D36" s="40"/>
      <c r="E36" s="40"/>
      <c r="F36" s="41" t="s">
        <v>51</v>
      </c>
      <c r="G36" s="40"/>
      <c r="H36" s="40"/>
      <c r="I36" s="40"/>
      <c r="J36" s="40"/>
      <c r="K36" s="40"/>
      <c r="L36" s="199">
        <v>0.15</v>
      </c>
      <c r="M36" s="200"/>
      <c r="N36" s="200"/>
      <c r="O36" s="200"/>
      <c r="P36" s="40"/>
      <c r="Q36" s="40"/>
      <c r="R36" s="40"/>
      <c r="S36" s="40"/>
      <c r="T36" s="43" t="s">
        <v>48</v>
      </c>
      <c r="U36" s="40"/>
      <c r="V36" s="40"/>
      <c r="W36" s="201">
        <f>ROUND(BE87+SUM(CG91:CG95),2)</f>
        <v>0</v>
      </c>
      <c r="X36" s="200"/>
      <c r="Y36" s="200"/>
      <c r="Z36" s="200"/>
      <c r="AA36" s="200"/>
      <c r="AB36" s="200"/>
      <c r="AC36" s="200"/>
      <c r="AD36" s="200"/>
      <c r="AE36" s="200"/>
      <c r="AF36" s="40"/>
      <c r="AG36" s="40"/>
      <c r="AH36" s="40"/>
      <c r="AI36" s="40"/>
      <c r="AJ36" s="40"/>
      <c r="AK36" s="201">
        <v>0</v>
      </c>
      <c r="AL36" s="200"/>
      <c r="AM36" s="200"/>
      <c r="AN36" s="200"/>
      <c r="AO36" s="200"/>
      <c r="AP36" s="40"/>
      <c r="AQ36" s="44"/>
    </row>
    <row r="37" spans="2:59" s="2" customFormat="1" ht="14.45" hidden="1" customHeight="1">
      <c r="B37" s="39"/>
      <c r="C37" s="40"/>
      <c r="D37" s="40"/>
      <c r="E37" s="40"/>
      <c r="F37" s="41" t="s">
        <v>52</v>
      </c>
      <c r="G37" s="40"/>
      <c r="H37" s="40"/>
      <c r="I37" s="40"/>
      <c r="J37" s="40"/>
      <c r="K37" s="40"/>
      <c r="L37" s="199">
        <v>0</v>
      </c>
      <c r="M37" s="200"/>
      <c r="N37" s="200"/>
      <c r="O37" s="200"/>
      <c r="P37" s="40"/>
      <c r="Q37" s="40"/>
      <c r="R37" s="40"/>
      <c r="S37" s="40"/>
      <c r="T37" s="43" t="s">
        <v>48</v>
      </c>
      <c r="U37" s="40"/>
      <c r="V37" s="40"/>
      <c r="W37" s="201">
        <f>ROUND(BF87+SUM(CH91:CH95),2)</f>
        <v>0</v>
      </c>
      <c r="X37" s="200"/>
      <c r="Y37" s="200"/>
      <c r="Z37" s="200"/>
      <c r="AA37" s="200"/>
      <c r="AB37" s="200"/>
      <c r="AC37" s="200"/>
      <c r="AD37" s="200"/>
      <c r="AE37" s="200"/>
      <c r="AF37" s="40"/>
      <c r="AG37" s="40"/>
      <c r="AH37" s="40"/>
      <c r="AI37" s="40"/>
      <c r="AJ37" s="40"/>
      <c r="AK37" s="201">
        <v>0</v>
      </c>
      <c r="AL37" s="200"/>
      <c r="AM37" s="200"/>
      <c r="AN37" s="200"/>
      <c r="AO37" s="200"/>
      <c r="AP37" s="40"/>
      <c r="AQ37" s="44"/>
    </row>
    <row r="38" spans="2:59" s="1" customFormat="1" ht="6.9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9" s="1" customFormat="1" ht="25.9" customHeight="1">
      <c r="B39" s="34"/>
      <c r="C39" s="45"/>
      <c r="D39" s="46" t="s">
        <v>53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8" t="s">
        <v>54</v>
      </c>
      <c r="U39" s="47"/>
      <c r="V39" s="47"/>
      <c r="W39" s="47"/>
      <c r="X39" s="202" t="s">
        <v>55</v>
      </c>
      <c r="Y39" s="203"/>
      <c r="Z39" s="203"/>
      <c r="AA39" s="203"/>
      <c r="AB39" s="203"/>
      <c r="AC39" s="47"/>
      <c r="AD39" s="47"/>
      <c r="AE39" s="47"/>
      <c r="AF39" s="47"/>
      <c r="AG39" s="47"/>
      <c r="AH39" s="47"/>
      <c r="AI39" s="47"/>
      <c r="AJ39" s="47"/>
      <c r="AK39" s="204">
        <f>SUM(AK31:AK37)</f>
        <v>0</v>
      </c>
      <c r="AL39" s="203"/>
      <c r="AM39" s="203"/>
      <c r="AN39" s="203"/>
      <c r="AO39" s="205"/>
      <c r="AP39" s="45"/>
      <c r="AQ39" s="36"/>
    </row>
    <row r="40" spans="2:59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6"/>
    </row>
    <row r="41" spans="2:59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9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9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9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9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9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9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9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57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58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59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58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59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60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61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58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59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58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59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5" t="s">
        <v>62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6"/>
    </row>
    <row r="77" spans="2:43" s="3" customFormat="1" ht="14.45" customHeight="1">
      <c r="B77" s="64"/>
      <c r="C77" s="29" t="s">
        <v>17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20</v>
      </c>
      <c r="D78" s="69"/>
      <c r="E78" s="69"/>
      <c r="F78" s="69"/>
      <c r="G78" s="69"/>
      <c r="H78" s="69"/>
      <c r="I78" s="69"/>
      <c r="J78" s="69"/>
      <c r="K78" s="69"/>
      <c r="L78" s="206" t="str">
        <f>K6</f>
        <v>Modernizace dílenského areálu, SŠTŘ, Nový Bydžov - Hlušice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27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29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31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37</v>
      </c>
      <c r="AJ82" s="35"/>
      <c r="AK82" s="35"/>
      <c r="AL82" s="35"/>
      <c r="AM82" s="208" t="str">
        <f>IF(E17="","",E17)</f>
        <v xml:space="preserve"> </v>
      </c>
      <c r="AN82" s="208"/>
      <c r="AO82" s="208"/>
      <c r="AP82" s="208"/>
      <c r="AQ82" s="36"/>
      <c r="AS82" s="209" t="s">
        <v>63</v>
      </c>
      <c r="AT82" s="210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4"/>
    </row>
    <row r="83" spans="1:89" s="1" customFormat="1">
      <c r="B83" s="34"/>
      <c r="C83" s="29" t="s">
        <v>35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8" t="str">
        <f>IF(E20="","",E20)</f>
        <v xml:space="preserve"> </v>
      </c>
      <c r="AN83" s="208"/>
      <c r="AO83" s="208"/>
      <c r="AP83" s="208"/>
      <c r="AQ83" s="36"/>
      <c r="AS83" s="211"/>
      <c r="AT83" s="212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3"/>
      <c r="AT84" s="214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77"/>
    </row>
    <row r="85" spans="1:89" s="1" customFormat="1" ht="29.25" customHeight="1">
      <c r="B85" s="34"/>
      <c r="C85" s="215" t="s">
        <v>64</v>
      </c>
      <c r="D85" s="216"/>
      <c r="E85" s="216"/>
      <c r="F85" s="216"/>
      <c r="G85" s="216"/>
      <c r="H85" s="78"/>
      <c r="I85" s="217" t="s">
        <v>65</v>
      </c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7" t="s">
        <v>66</v>
      </c>
      <c r="AH85" s="216"/>
      <c r="AI85" s="216"/>
      <c r="AJ85" s="216"/>
      <c r="AK85" s="216"/>
      <c r="AL85" s="216"/>
      <c r="AM85" s="216"/>
      <c r="AN85" s="217" t="s">
        <v>67</v>
      </c>
      <c r="AO85" s="216"/>
      <c r="AP85" s="218"/>
      <c r="AQ85" s="36"/>
      <c r="AS85" s="79" t="s">
        <v>68</v>
      </c>
      <c r="AT85" s="80" t="s">
        <v>69</v>
      </c>
      <c r="AU85" s="80" t="s">
        <v>70</v>
      </c>
      <c r="AV85" s="80" t="s">
        <v>71</v>
      </c>
      <c r="AW85" s="80" t="s">
        <v>72</v>
      </c>
      <c r="AX85" s="80" t="s">
        <v>73</v>
      </c>
      <c r="AY85" s="80" t="s">
        <v>74</v>
      </c>
      <c r="AZ85" s="80" t="s">
        <v>75</v>
      </c>
      <c r="BA85" s="80" t="s">
        <v>76</v>
      </c>
      <c r="BB85" s="80" t="s">
        <v>77</v>
      </c>
      <c r="BC85" s="80" t="s">
        <v>78</v>
      </c>
      <c r="BD85" s="80" t="s">
        <v>79</v>
      </c>
      <c r="BE85" s="80" t="s">
        <v>80</v>
      </c>
      <c r="BF85" s="81" t="s">
        <v>81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1"/>
    </row>
    <row r="87" spans="1:89" s="4" customFormat="1" ht="32.450000000000003" customHeight="1">
      <c r="B87" s="67"/>
      <c r="C87" s="83" t="s">
        <v>82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6">
        <f>ROUND(AG88,2)</f>
        <v>0</v>
      </c>
      <c r="AH87" s="226"/>
      <c r="AI87" s="226"/>
      <c r="AJ87" s="226"/>
      <c r="AK87" s="226"/>
      <c r="AL87" s="226"/>
      <c r="AM87" s="226"/>
      <c r="AN87" s="227">
        <f>SUM(AG87,AV87)</f>
        <v>0</v>
      </c>
      <c r="AO87" s="227"/>
      <c r="AP87" s="227"/>
      <c r="AQ87" s="70"/>
      <c r="AS87" s="85">
        <f>ROUND(AS88,2)</f>
        <v>0</v>
      </c>
      <c r="AT87" s="86">
        <f>ROUND(AT88,2)</f>
        <v>0</v>
      </c>
      <c r="AU87" s="87">
        <f>ROUND(AU88,2)</f>
        <v>0</v>
      </c>
      <c r="AV87" s="87">
        <f>ROUND(SUM(AX87:AY87),2)</f>
        <v>0</v>
      </c>
      <c r="AW87" s="88">
        <f>ROUND(AW88,5)</f>
        <v>0</v>
      </c>
      <c r="AX87" s="87">
        <f>ROUND(BB87*L33,2)</f>
        <v>0</v>
      </c>
      <c r="AY87" s="87">
        <f>ROUND(BC87*L34,2)</f>
        <v>0</v>
      </c>
      <c r="AZ87" s="87">
        <f>ROUND(BD87*L33,2)</f>
        <v>0</v>
      </c>
      <c r="BA87" s="87">
        <f>ROUND(BE87*L34,2)</f>
        <v>0</v>
      </c>
      <c r="BB87" s="87">
        <f>ROUND(BB88,2)</f>
        <v>0</v>
      </c>
      <c r="BC87" s="87">
        <f>ROUND(BC88,2)</f>
        <v>0</v>
      </c>
      <c r="BD87" s="87">
        <f>ROUND(BD88,2)</f>
        <v>0</v>
      </c>
      <c r="BE87" s="87">
        <f>ROUND(BE88,2)</f>
        <v>0</v>
      </c>
      <c r="BF87" s="89">
        <f>ROUND(BF88,2)</f>
        <v>0</v>
      </c>
      <c r="BS87" s="90" t="s">
        <v>83</v>
      </c>
      <c r="BT87" s="90" t="s">
        <v>84</v>
      </c>
      <c r="BU87" s="91" t="s">
        <v>85</v>
      </c>
      <c r="BV87" s="90" t="s">
        <v>86</v>
      </c>
      <c r="BW87" s="90" t="s">
        <v>87</v>
      </c>
      <c r="BX87" s="90" t="s">
        <v>88</v>
      </c>
    </row>
    <row r="88" spans="1:89" s="5" customFormat="1" ht="22.5" customHeight="1">
      <c r="A88" s="92" t="s">
        <v>89</v>
      </c>
      <c r="B88" s="93"/>
      <c r="C88" s="94"/>
      <c r="D88" s="221" t="s">
        <v>90</v>
      </c>
      <c r="E88" s="221"/>
      <c r="F88" s="221"/>
      <c r="G88" s="221"/>
      <c r="H88" s="221"/>
      <c r="I88" s="95"/>
      <c r="J88" s="221" t="s">
        <v>91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19">
        <f>'02.4 - Vzduchotechnika'!M32</f>
        <v>0</v>
      </c>
      <c r="AH88" s="220"/>
      <c r="AI88" s="220"/>
      <c r="AJ88" s="220"/>
      <c r="AK88" s="220"/>
      <c r="AL88" s="220"/>
      <c r="AM88" s="220"/>
      <c r="AN88" s="219">
        <f>SUM(AG88,AV88)</f>
        <v>0</v>
      </c>
      <c r="AO88" s="220"/>
      <c r="AP88" s="220"/>
      <c r="AQ88" s="96"/>
      <c r="AS88" s="97">
        <f>'02.4 - Vzduchotechnika'!M28</f>
        <v>0</v>
      </c>
      <c r="AT88" s="98">
        <f>'02.4 - Vzduchotechnika'!M29</f>
        <v>0</v>
      </c>
      <c r="AU88" s="98">
        <f>'02.4 - Vzduchotechnika'!M30</f>
        <v>0</v>
      </c>
      <c r="AV88" s="98">
        <f>ROUND(SUM(AX88:AY88),2)</f>
        <v>0</v>
      </c>
      <c r="AW88" s="99">
        <f>'02.4 - Vzduchotechnika'!Z126</f>
        <v>0</v>
      </c>
      <c r="AX88" s="98">
        <f>'02.4 - Vzduchotechnika'!M34</f>
        <v>0</v>
      </c>
      <c r="AY88" s="98">
        <f>'02.4 - Vzduchotechnika'!M35</f>
        <v>0</v>
      </c>
      <c r="AZ88" s="98">
        <f>'02.4 - Vzduchotechnika'!M36</f>
        <v>0</v>
      </c>
      <c r="BA88" s="98">
        <f>'02.4 - Vzduchotechnika'!M37</f>
        <v>0</v>
      </c>
      <c r="BB88" s="98">
        <f>'02.4 - Vzduchotechnika'!H34</f>
        <v>0</v>
      </c>
      <c r="BC88" s="98">
        <f>'02.4 - Vzduchotechnika'!H35</f>
        <v>0</v>
      </c>
      <c r="BD88" s="98">
        <f>'02.4 - Vzduchotechnika'!H36</f>
        <v>0</v>
      </c>
      <c r="BE88" s="98">
        <f>'02.4 - Vzduchotechnika'!H37</f>
        <v>0</v>
      </c>
      <c r="BF88" s="100">
        <f>'02.4 - Vzduchotechnika'!H38</f>
        <v>0</v>
      </c>
      <c r="BT88" s="101" t="s">
        <v>26</v>
      </c>
      <c r="BV88" s="101" t="s">
        <v>86</v>
      </c>
      <c r="BW88" s="101" t="s">
        <v>92</v>
      </c>
      <c r="BX88" s="101" t="s">
        <v>87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93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7">
        <f>ROUND(SUM(AG91:AG94),2)</f>
        <v>0</v>
      </c>
      <c r="AH90" s="227"/>
      <c r="AI90" s="227"/>
      <c r="AJ90" s="227"/>
      <c r="AK90" s="227"/>
      <c r="AL90" s="227"/>
      <c r="AM90" s="227"/>
      <c r="AN90" s="227">
        <f>ROUND(SUM(AN91:AN94),2)</f>
        <v>0</v>
      </c>
      <c r="AO90" s="227"/>
      <c r="AP90" s="227"/>
      <c r="AQ90" s="36"/>
      <c r="AS90" s="79" t="s">
        <v>94</v>
      </c>
      <c r="AT90" s="80" t="s">
        <v>95</v>
      </c>
      <c r="AU90" s="80" t="s">
        <v>46</v>
      </c>
      <c r="AV90" s="81" t="s">
        <v>71</v>
      </c>
    </row>
    <row r="91" spans="1:89" s="1" customFormat="1" ht="19.899999999999999" customHeight="1">
      <c r="B91" s="34"/>
      <c r="C91" s="35"/>
      <c r="D91" s="102" t="s">
        <v>96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22">
        <f>ROUND(AG87*AS91,2)</f>
        <v>0</v>
      </c>
      <c r="AH91" s="223"/>
      <c r="AI91" s="223"/>
      <c r="AJ91" s="223"/>
      <c r="AK91" s="223"/>
      <c r="AL91" s="223"/>
      <c r="AM91" s="223"/>
      <c r="AN91" s="223">
        <f>ROUND(AG91+AV91,2)</f>
        <v>0</v>
      </c>
      <c r="AO91" s="223"/>
      <c r="AP91" s="223"/>
      <c r="AQ91" s="36"/>
      <c r="AS91" s="103">
        <v>0</v>
      </c>
      <c r="AT91" s="104" t="s">
        <v>97</v>
      </c>
      <c r="AU91" s="104" t="s">
        <v>47</v>
      </c>
      <c r="AV91" s="105">
        <f>ROUND(IF(AU91="základní",AG91*L33,IF(AU91="snížená",AG91*L34,0)),2)</f>
        <v>0</v>
      </c>
      <c r="BV91" s="17" t="s">
        <v>98</v>
      </c>
      <c r="BY91" s="106">
        <f>IF(AU91="základní",AV91,0)</f>
        <v>0</v>
      </c>
      <c r="BZ91" s="106">
        <f>IF(AU91="snížená",AV91,0)</f>
        <v>0</v>
      </c>
      <c r="CA91" s="106">
        <v>0</v>
      </c>
      <c r="CB91" s="106">
        <v>0</v>
      </c>
      <c r="CC91" s="106">
        <v>0</v>
      </c>
      <c r="CD91" s="106">
        <f>IF(AU91="základní",AG91,0)</f>
        <v>0</v>
      </c>
      <c r="CE91" s="106">
        <f>IF(AU91="snížená",AG91,0)</f>
        <v>0</v>
      </c>
      <c r="CF91" s="106">
        <f>IF(AU91="zákl. přenesená",AG91,0)</f>
        <v>0</v>
      </c>
      <c r="CG91" s="106">
        <f>IF(AU91="sníž. přenesená",AG91,0)</f>
        <v>0</v>
      </c>
      <c r="CH91" s="106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24" t="s">
        <v>99</v>
      </c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35"/>
      <c r="AD92" s="35"/>
      <c r="AE92" s="35"/>
      <c r="AF92" s="35"/>
      <c r="AG92" s="222">
        <f>AG87*AS92</f>
        <v>0</v>
      </c>
      <c r="AH92" s="223"/>
      <c r="AI92" s="223"/>
      <c r="AJ92" s="223"/>
      <c r="AK92" s="223"/>
      <c r="AL92" s="223"/>
      <c r="AM92" s="223"/>
      <c r="AN92" s="223">
        <f>AG92+AV92</f>
        <v>0</v>
      </c>
      <c r="AO92" s="223"/>
      <c r="AP92" s="223"/>
      <c r="AQ92" s="36"/>
      <c r="AS92" s="107">
        <v>0</v>
      </c>
      <c r="AT92" s="108" t="s">
        <v>97</v>
      </c>
      <c r="AU92" s="108" t="s">
        <v>47</v>
      </c>
      <c r="AV92" s="109">
        <f>ROUND(IF(AU92="nulová",0,IF(OR(AU92="základní",AU92="zákl. přenesená"),AG92*L33,AG92*L34)),2)</f>
        <v>0</v>
      </c>
      <c r="BV92" s="17" t="s">
        <v>100</v>
      </c>
      <c r="BY92" s="106">
        <f>IF(AU92="základní",AV92,0)</f>
        <v>0</v>
      </c>
      <c r="BZ92" s="106">
        <f>IF(AU92="snížená",AV92,0)</f>
        <v>0</v>
      </c>
      <c r="CA92" s="106">
        <f>IF(AU92="zákl. přenesená",AV92,0)</f>
        <v>0</v>
      </c>
      <c r="CB92" s="106">
        <f>IF(AU92="sníž. přenesená",AV92,0)</f>
        <v>0</v>
      </c>
      <c r="CC92" s="106">
        <f>IF(AU92="nulová",AV92,0)</f>
        <v>0</v>
      </c>
      <c r="CD92" s="106">
        <f>IF(AU92="základní",AG92,0)</f>
        <v>0</v>
      </c>
      <c r="CE92" s="106">
        <f>IF(AU92="snížená",AG92,0)</f>
        <v>0</v>
      </c>
      <c r="CF92" s="106">
        <f>IF(AU92="zákl. přenesená",AG92,0)</f>
        <v>0</v>
      </c>
      <c r="CG92" s="106">
        <f>IF(AU92="sníž. přenesená",AG92,0)</f>
        <v>0</v>
      </c>
      <c r="CH92" s="106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24" t="s">
        <v>99</v>
      </c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35"/>
      <c r="AD93" s="35"/>
      <c r="AE93" s="35"/>
      <c r="AF93" s="35"/>
      <c r="AG93" s="222">
        <f>AG87*AS93</f>
        <v>0</v>
      </c>
      <c r="AH93" s="223"/>
      <c r="AI93" s="223"/>
      <c r="AJ93" s="223"/>
      <c r="AK93" s="223"/>
      <c r="AL93" s="223"/>
      <c r="AM93" s="223"/>
      <c r="AN93" s="223">
        <f>AG93+AV93</f>
        <v>0</v>
      </c>
      <c r="AO93" s="223"/>
      <c r="AP93" s="223"/>
      <c r="AQ93" s="36"/>
      <c r="AS93" s="107">
        <v>0</v>
      </c>
      <c r="AT93" s="108" t="s">
        <v>97</v>
      </c>
      <c r="AU93" s="108" t="s">
        <v>47</v>
      </c>
      <c r="AV93" s="109">
        <f>ROUND(IF(AU93="nulová",0,IF(OR(AU93="základní",AU93="zákl. přenesená"),AG93*L33,AG93*L34)),2)</f>
        <v>0</v>
      </c>
      <c r="BV93" s="17" t="s">
        <v>100</v>
      </c>
      <c r="BY93" s="106">
        <f>IF(AU93="základní",AV93,0)</f>
        <v>0</v>
      </c>
      <c r="BZ93" s="106">
        <f>IF(AU93="snížená",AV93,0)</f>
        <v>0</v>
      </c>
      <c r="CA93" s="106">
        <f>IF(AU93="zákl. přenesená",AV93,0)</f>
        <v>0</v>
      </c>
      <c r="CB93" s="106">
        <f>IF(AU93="sníž. přenesená",AV93,0)</f>
        <v>0</v>
      </c>
      <c r="CC93" s="106">
        <f>IF(AU93="nulová",AV93,0)</f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24" t="s">
        <v>99</v>
      </c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35"/>
      <c r="AD94" s="35"/>
      <c r="AE94" s="35"/>
      <c r="AF94" s="35"/>
      <c r="AG94" s="222">
        <f>AG87*AS94</f>
        <v>0</v>
      </c>
      <c r="AH94" s="223"/>
      <c r="AI94" s="223"/>
      <c r="AJ94" s="223"/>
      <c r="AK94" s="223"/>
      <c r="AL94" s="223"/>
      <c r="AM94" s="223"/>
      <c r="AN94" s="223">
        <f>AG94+AV94</f>
        <v>0</v>
      </c>
      <c r="AO94" s="223"/>
      <c r="AP94" s="223"/>
      <c r="AQ94" s="36"/>
      <c r="AS94" s="110">
        <v>0</v>
      </c>
      <c r="AT94" s="111" t="s">
        <v>97</v>
      </c>
      <c r="AU94" s="111" t="s">
        <v>47</v>
      </c>
      <c r="AV94" s="112">
        <f>ROUND(IF(AU94="nulová",0,IF(OR(AU94="základní",AU94="zákl. přenesená"),AG94*L33,AG94*L34)),2)</f>
        <v>0</v>
      </c>
      <c r="BV94" s="17" t="s">
        <v>100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3" t="s">
        <v>101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60">
    <mergeCell ref="AG96:AM96"/>
    <mergeCell ref="AN96:AP96"/>
    <mergeCell ref="AR2:BG2"/>
    <mergeCell ref="D94:AB94"/>
    <mergeCell ref="AG94:AM94"/>
    <mergeCell ref="AN94:AP94"/>
    <mergeCell ref="AG87:AM87"/>
    <mergeCell ref="AN87:AP87"/>
    <mergeCell ref="AG90:AM90"/>
    <mergeCell ref="AN90:AP90"/>
    <mergeCell ref="D92:AB92"/>
    <mergeCell ref="AG92:AM92"/>
    <mergeCell ref="AN92:AP92"/>
    <mergeCell ref="D93:AB93"/>
    <mergeCell ref="AG93:AM93"/>
    <mergeCell ref="AN93:AP93"/>
    <mergeCell ref="AN88:AP88"/>
    <mergeCell ref="AG88:AM88"/>
    <mergeCell ref="D88:H88"/>
    <mergeCell ref="J88:AF88"/>
    <mergeCell ref="AG91:AM91"/>
    <mergeCell ref="AN91:AP91"/>
    <mergeCell ref="AS82:AT84"/>
    <mergeCell ref="AM83:AP83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L36:O36"/>
    <mergeCell ref="W36:AE36"/>
    <mergeCell ref="AK36:AO36"/>
    <mergeCell ref="L37:O37"/>
    <mergeCell ref="W37:AE37"/>
    <mergeCell ref="AK37:AO37"/>
    <mergeCell ref="W34:AE34"/>
    <mergeCell ref="AK34:AO34"/>
    <mergeCell ref="L35:O35"/>
    <mergeCell ref="W35:AE35"/>
    <mergeCell ref="AK35:AO35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4 - Vzduchotechni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15"/>
      <c r="B1" s="11"/>
      <c r="C1" s="11"/>
      <c r="D1" s="12" t="s">
        <v>1</v>
      </c>
      <c r="E1" s="11"/>
      <c r="F1" s="13" t="s">
        <v>102</v>
      </c>
      <c r="G1" s="13"/>
      <c r="H1" s="272" t="s">
        <v>103</v>
      </c>
      <c r="I1" s="272"/>
      <c r="J1" s="272"/>
      <c r="K1" s="272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5"/>
      <c r="V1" s="11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3" t="s">
        <v>8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17" t="s">
        <v>92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107</v>
      </c>
    </row>
    <row r="4" spans="1:66" ht="36.950000000000003" customHeight="1">
      <c r="B4" s="21"/>
      <c r="C4" s="185" t="s">
        <v>108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2"/>
      <c r="T4" s="23" t="s">
        <v>14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20</v>
      </c>
      <c r="E6" s="25"/>
      <c r="F6" s="231" t="str">
        <f>'Rekapitulace stavby'!K6</f>
        <v>Modernizace dílenského areálu, SŠTŘ, Nový Bydžov - Hlušice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2"/>
    </row>
    <row r="7" spans="1:66" s="1" customFormat="1" ht="32.85" customHeight="1">
      <c r="B7" s="34"/>
      <c r="C7" s="35"/>
      <c r="D7" s="28" t="s">
        <v>109</v>
      </c>
      <c r="E7" s="35"/>
      <c r="F7" s="191" t="s">
        <v>110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5"/>
      <c r="R7" s="36"/>
    </row>
    <row r="8" spans="1:66" s="1" customFormat="1" ht="14.45" customHeight="1">
      <c r="B8" s="34"/>
      <c r="C8" s="35"/>
      <c r="D8" s="29" t="s">
        <v>23</v>
      </c>
      <c r="E8" s="35"/>
      <c r="F8" s="27" t="s">
        <v>24</v>
      </c>
      <c r="G8" s="35"/>
      <c r="H8" s="35"/>
      <c r="I8" s="35"/>
      <c r="J8" s="35"/>
      <c r="K8" s="35"/>
      <c r="L8" s="35"/>
      <c r="M8" s="29" t="s">
        <v>25</v>
      </c>
      <c r="N8" s="35"/>
      <c r="O8" s="27" t="s">
        <v>24</v>
      </c>
      <c r="P8" s="35"/>
      <c r="Q8" s="35"/>
      <c r="R8" s="36"/>
    </row>
    <row r="9" spans="1:66" s="1" customFormat="1" ht="14.45" customHeight="1">
      <c r="B9" s="34"/>
      <c r="C9" s="35"/>
      <c r="D9" s="29" t="s">
        <v>27</v>
      </c>
      <c r="E9" s="35"/>
      <c r="F9" s="27" t="s">
        <v>38</v>
      </c>
      <c r="G9" s="35"/>
      <c r="H9" s="35"/>
      <c r="I9" s="35"/>
      <c r="J9" s="35"/>
      <c r="K9" s="35"/>
      <c r="L9" s="35"/>
      <c r="M9" s="29" t="s">
        <v>29</v>
      </c>
      <c r="N9" s="35"/>
      <c r="O9" s="234" t="str">
        <f>'Rekapitulace stavby'!AN8</f>
        <v>21. 11. 2016</v>
      </c>
      <c r="P9" s="23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31</v>
      </c>
      <c r="E11" s="35"/>
      <c r="F11" s="35"/>
      <c r="G11" s="35"/>
      <c r="H11" s="35"/>
      <c r="I11" s="35"/>
      <c r="J11" s="35"/>
      <c r="K11" s="35"/>
      <c r="L11" s="35"/>
      <c r="M11" s="29" t="s">
        <v>32</v>
      </c>
      <c r="N11" s="35"/>
      <c r="O11" s="189" t="str">
        <f>IF('Rekapitulace stavby'!AN10="","",'Rekapitulace stavby'!AN10)</f>
        <v/>
      </c>
      <c r="P11" s="18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SŠTŘ, Nový Bydžov, Dr. M. Tyrše 112</v>
      </c>
      <c r="F12" s="35"/>
      <c r="G12" s="35"/>
      <c r="H12" s="35"/>
      <c r="I12" s="35"/>
      <c r="J12" s="35"/>
      <c r="K12" s="35"/>
      <c r="L12" s="35"/>
      <c r="M12" s="29" t="s">
        <v>34</v>
      </c>
      <c r="N12" s="35"/>
      <c r="O12" s="189" t="str">
        <f>IF('Rekapitulace stavby'!AN11="","",'Rekapitulace stavby'!AN11)</f>
        <v/>
      </c>
      <c r="P12" s="189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35</v>
      </c>
      <c r="E14" s="35"/>
      <c r="F14" s="35"/>
      <c r="G14" s="35"/>
      <c r="H14" s="35"/>
      <c r="I14" s="35"/>
      <c r="J14" s="35"/>
      <c r="K14" s="35"/>
      <c r="L14" s="35"/>
      <c r="M14" s="29" t="s">
        <v>32</v>
      </c>
      <c r="N14" s="35"/>
      <c r="O14" s="236" t="str">
        <f>IF('Rekapitulace stavby'!AN13="","",'Rekapitulace stavby'!AN13)</f>
        <v>Vyplň údaj</v>
      </c>
      <c r="P14" s="189"/>
      <c r="Q14" s="35"/>
      <c r="R14" s="36"/>
    </row>
    <row r="15" spans="1:66" s="1" customFormat="1" ht="18" customHeight="1">
      <c r="B15" s="34"/>
      <c r="C15" s="35"/>
      <c r="D15" s="35"/>
      <c r="E15" s="236" t="str">
        <f>IF('Rekapitulace stavby'!E14="","",'Rekapitulace stavby'!E14)</f>
        <v>Vyplň údaj</v>
      </c>
      <c r="F15" s="237"/>
      <c r="G15" s="237"/>
      <c r="H15" s="237"/>
      <c r="I15" s="237"/>
      <c r="J15" s="237"/>
      <c r="K15" s="237"/>
      <c r="L15" s="237"/>
      <c r="M15" s="29" t="s">
        <v>34</v>
      </c>
      <c r="N15" s="35"/>
      <c r="O15" s="236" t="str">
        <f>IF('Rekapitulace stavby'!AN14="","",'Rekapitulace stavby'!AN14)</f>
        <v>Vyplň údaj</v>
      </c>
      <c r="P15" s="189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37</v>
      </c>
      <c r="E17" s="35"/>
      <c r="F17" s="35"/>
      <c r="G17" s="35"/>
      <c r="H17" s="35"/>
      <c r="I17" s="35"/>
      <c r="J17" s="35"/>
      <c r="K17" s="35"/>
      <c r="L17" s="35"/>
      <c r="M17" s="29" t="s">
        <v>32</v>
      </c>
      <c r="N17" s="35"/>
      <c r="O17" s="189" t="str">
        <f>IF('Rekapitulace stavby'!AN16="","",'Rekapitulace stavby'!AN16)</f>
        <v/>
      </c>
      <c r="P17" s="18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34</v>
      </c>
      <c r="N18" s="35"/>
      <c r="O18" s="189" t="str">
        <f>IF('Rekapitulace stavby'!AN17="","",'Rekapitulace stavby'!AN17)</f>
        <v/>
      </c>
      <c r="P18" s="189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32</v>
      </c>
      <c r="N20" s="35"/>
      <c r="O20" s="189" t="str">
        <f>IF('Rekapitulace stavby'!AN19="","",'Rekapitulace stavby'!AN19)</f>
        <v/>
      </c>
      <c r="P20" s="18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34</v>
      </c>
      <c r="N21" s="35"/>
      <c r="O21" s="189" t="str">
        <f>IF('Rekapitulace stavby'!AN20="","",'Rekapitulace stavby'!AN20)</f>
        <v/>
      </c>
      <c r="P21" s="189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4" t="s">
        <v>24</v>
      </c>
      <c r="F24" s="194"/>
      <c r="G24" s="194"/>
      <c r="H24" s="194"/>
      <c r="I24" s="194"/>
      <c r="J24" s="194"/>
      <c r="K24" s="194"/>
      <c r="L24" s="194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6" t="s">
        <v>111</v>
      </c>
      <c r="E27" s="35"/>
      <c r="F27" s="35"/>
      <c r="G27" s="35"/>
      <c r="H27" s="35"/>
      <c r="I27" s="35"/>
      <c r="J27" s="35"/>
      <c r="K27" s="35"/>
      <c r="L27" s="35"/>
      <c r="M27" s="195">
        <f>M88</f>
        <v>0</v>
      </c>
      <c r="N27" s="195"/>
      <c r="O27" s="195"/>
      <c r="P27" s="195"/>
      <c r="Q27" s="35"/>
      <c r="R27" s="36"/>
    </row>
    <row r="28" spans="2:18" s="1" customFormat="1">
      <c r="B28" s="34"/>
      <c r="C28" s="35"/>
      <c r="D28" s="35"/>
      <c r="E28" s="29" t="s">
        <v>42</v>
      </c>
      <c r="F28" s="35"/>
      <c r="G28" s="35"/>
      <c r="H28" s="35"/>
      <c r="I28" s="35"/>
      <c r="J28" s="35"/>
      <c r="K28" s="35"/>
      <c r="L28" s="35"/>
      <c r="M28" s="196">
        <f>H88</f>
        <v>0</v>
      </c>
      <c r="N28" s="196"/>
      <c r="O28" s="196"/>
      <c r="P28" s="196"/>
      <c r="Q28" s="35"/>
      <c r="R28" s="36"/>
    </row>
    <row r="29" spans="2:18" s="1" customFormat="1">
      <c r="B29" s="34"/>
      <c r="C29" s="35"/>
      <c r="D29" s="35"/>
      <c r="E29" s="29" t="s">
        <v>43</v>
      </c>
      <c r="F29" s="35"/>
      <c r="G29" s="35"/>
      <c r="H29" s="35"/>
      <c r="I29" s="35"/>
      <c r="J29" s="35"/>
      <c r="K29" s="35"/>
      <c r="L29" s="35"/>
      <c r="M29" s="196">
        <f>K88</f>
        <v>0</v>
      </c>
      <c r="N29" s="196"/>
      <c r="O29" s="196"/>
      <c r="P29" s="196"/>
      <c r="Q29" s="35"/>
      <c r="R29" s="36"/>
    </row>
    <row r="30" spans="2:18" s="1" customFormat="1" ht="14.45" customHeight="1">
      <c r="B30" s="34"/>
      <c r="C30" s="35"/>
      <c r="D30" s="33" t="s">
        <v>96</v>
      </c>
      <c r="E30" s="35"/>
      <c r="F30" s="35"/>
      <c r="G30" s="35"/>
      <c r="H30" s="35"/>
      <c r="I30" s="35"/>
      <c r="J30" s="35"/>
      <c r="K30" s="35"/>
      <c r="L30" s="35"/>
      <c r="M30" s="195">
        <f>M101</f>
        <v>0</v>
      </c>
      <c r="N30" s="195"/>
      <c r="O30" s="195"/>
      <c r="P30" s="195"/>
      <c r="Q30" s="35"/>
      <c r="R30" s="36"/>
    </row>
    <row r="31" spans="2:18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6"/>
    </row>
    <row r="32" spans="2:18" s="1" customFormat="1" ht="25.35" customHeight="1">
      <c r="B32" s="34"/>
      <c r="C32" s="35"/>
      <c r="D32" s="117" t="s">
        <v>45</v>
      </c>
      <c r="E32" s="35"/>
      <c r="F32" s="35"/>
      <c r="G32" s="35"/>
      <c r="H32" s="35"/>
      <c r="I32" s="35"/>
      <c r="J32" s="35"/>
      <c r="K32" s="35"/>
      <c r="L32" s="35"/>
      <c r="M32" s="238">
        <f>ROUND(M27+M30,2)</f>
        <v>0</v>
      </c>
      <c r="N32" s="233"/>
      <c r="O32" s="233"/>
      <c r="P32" s="233"/>
      <c r="Q32" s="35"/>
      <c r="R32" s="36"/>
    </row>
    <row r="33" spans="2:18" s="1" customFormat="1" ht="6.95" customHeight="1">
      <c r="B33" s="34"/>
      <c r="C33" s="35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35"/>
      <c r="R33" s="36"/>
    </row>
    <row r="34" spans="2:18" s="1" customFormat="1" ht="14.45" customHeight="1">
      <c r="B34" s="34"/>
      <c r="C34" s="35"/>
      <c r="D34" s="41" t="s">
        <v>46</v>
      </c>
      <c r="E34" s="41" t="s">
        <v>47</v>
      </c>
      <c r="F34" s="42">
        <v>0.21</v>
      </c>
      <c r="G34" s="118" t="s">
        <v>48</v>
      </c>
      <c r="H34" s="239">
        <f>ROUND((((SUM(BE101:BE108)+SUM(BE126:BE412))+SUM(BE414:BE418))),2)</f>
        <v>0</v>
      </c>
      <c r="I34" s="233"/>
      <c r="J34" s="233"/>
      <c r="K34" s="35"/>
      <c r="L34" s="35"/>
      <c r="M34" s="239">
        <f>ROUND(((ROUND((SUM(BE101:BE108)+SUM(BE126:BE412)), 2)*F34)+SUM(BE414:BE418)*F34),2)</f>
        <v>0</v>
      </c>
      <c r="N34" s="233"/>
      <c r="O34" s="233"/>
      <c r="P34" s="233"/>
      <c r="Q34" s="35"/>
      <c r="R34" s="36"/>
    </row>
    <row r="35" spans="2:18" s="1" customFormat="1" ht="14.45" customHeight="1">
      <c r="B35" s="34"/>
      <c r="C35" s="35"/>
      <c r="D35" s="35"/>
      <c r="E35" s="41" t="s">
        <v>49</v>
      </c>
      <c r="F35" s="42">
        <v>0.15</v>
      </c>
      <c r="G35" s="118" t="s">
        <v>48</v>
      </c>
      <c r="H35" s="239">
        <f>ROUND((((SUM(BF101:BF108)+SUM(BF126:BF412))+SUM(BF414:BF418))),2)</f>
        <v>0</v>
      </c>
      <c r="I35" s="233"/>
      <c r="J35" s="233"/>
      <c r="K35" s="35"/>
      <c r="L35" s="35"/>
      <c r="M35" s="239">
        <f>ROUND(((ROUND((SUM(BF101:BF108)+SUM(BF126:BF412)), 2)*F35)+SUM(BF414:BF418)*F35),2)</f>
        <v>0</v>
      </c>
      <c r="N35" s="233"/>
      <c r="O35" s="233"/>
      <c r="P35" s="23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0.21</v>
      </c>
      <c r="G36" s="118" t="s">
        <v>48</v>
      </c>
      <c r="H36" s="239">
        <f>ROUND((((SUM(BG101:BG108)+SUM(BG126:BG412))+SUM(BG414:BG418))),2)</f>
        <v>0</v>
      </c>
      <c r="I36" s="233"/>
      <c r="J36" s="233"/>
      <c r="K36" s="35"/>
      <c r="L36" s="35"/>
      <c r="M36" s="239">
        <v>0</v>
      </c>
      <c r="N36" s="233"/>
      <c r="O36" s="233"/>
      <c r="P36" s="233"/>
      <c r="Q36" s="35"/>
      <c r="R36" s="36"/>
    </row>
    <row r="37" spans="2:18" s="1" customFormat="1" ht="14.45" hidden="1" customHeight="1">
      <c r="B37" s="34"/>
      <c r="C37" s="35"/>
      <c r="D37" s="35"/>
      <c r="E37" s="41" t="s">
        <v>51</v>
      </c>
      <c r="F37" s="42">
        <v>0.15</v>
      </c>
      <c r="G37" s="118" t="s">
        <v>48</v>
      </c>
      <c r="H37" s="239">
        <f>ROUND((((SUM(BH101:BH108)+SUM(BH126:BH412))+SUM(BH414:BH418))),2)</f>
        <v>0</v>
      </c>
      <c r="I37" s="233"/>
      <c r="J37" s="233"/>
      <c r="K37" s="35"/>
      <c r="L37" s="35"/>
      <c r="M37" s="239">
        <v>0</v>
      </c>
      <c r="N37" s="233"/>
      <c r="O37" s="233"/>
      <c r="P37" s="233"/>
      <c r="Q37" s="35"/>
      <c r="R37" s="36"/>
    </row>
    <row r="38" spans="2:18" s="1" customFormat="1" ht="14.45" hidden="1" customHeight="1">
      <c r="B38" s="34"/>
      <c r="C38" s="35"/>
      <c r="D38" s="35"/>
      <c r="E38" s="41" t="s">
        <v>52</v>
      </c>
      <c r="F38" s="42">
        <v>0</v>
      </c>
      <c r="G38" s="118" t="s">
        <v>48</v>
      </c>
      <c r="H38" s="239">
        <f>ROUND((((SUM(BI101:BI108)+SUM(BI126:BI412))+SUM(BI414:BI418))),2)</f>
        <v>0</v>
      </c>
      <c r="I38" s="233"/>
      <c r="J38" s="233"/>
      <c r="K38" s="35"/>
      <c r="L38" s="35"/>
      <c r="M38" s="239">
        <v>0</v>
      </c>
      <c r="N38" s="233"/>
      <c r="O38" s="233"/>
      <c r="P38" s="233"/>
      <c r="Q38" s="35"/>
      <c r="R38" s="36"/>
    </row>
    <row r="39" spans="2:18" s="1" customFormat="1" ht="6.9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25.35" customHeight="1">
      <c r="B40" s="34"/>
      <c r="C40" s="114"/>
      <c r="D40" s="120" t="s">
        <v>53</v>
      </c>
      <c r="E40" s="78"/>
      <c r="F40" s="78"/>
      <c r="G40" s="121" t="s">
        <v>54</v>
      </c>
      <c r="H40" s="122" t="s">
        <v>55</v>
      </c>
      <c r="I40" s="78"/>
      <c r="J40" s="78"/>
      <c r="K40" s="78"/>
      <c r="L40" s="240">
        <f>SUM(M32:M38)</f>
        <v>0</v>
      </c>
      <c r="M40" s="240"/>
      <c r="N40" s="240"/>
      <c r="O40" s="240"/>
      <c r="P40" s="241"/>
      <c r="Q40" s="114"/>
      <c r="R40" s="36"/>
    </row>
    <row r="41" spans="2:18" s="1" customFormat="1" ht="14.45" customHeight="1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6"/>
    </row>
    <row r="42" spans="2:18" s="1" customFormat="1" ht="14.45" customHeight="1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6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56</v>
      </c>
      <c r="E50" s="50"/>
      <c r="F50" s="50"/>
      <c r="G50" s="50"/>
      <c r="H50" s="51"/>
      <c r="I50" s="35"/>
      <c r="J50" s="49" t="s">
        <v>57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58</v>
      </c>
      <c r="E59" s="55"/>
      <c r="F59" s="55"/>
      <c r="G59" s="56" t="s">
        <v>59</v>
      </c>
      <c r="H59" s="57"/>
      <c r="I59" s="35"/>
      <c r="J59" s="54" t="s">
        <v>58</v>
      </c>
      <c r="K59" s="55"/>
      <c r="L59" s="55"/>
      <c r="M59" s="55"/>
      <c r="N59" s="56" t="s">
        <v>59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60</v>
      </c>
      <c r="E61" s="50"/>
      <c r="F61" s="50"/>
      <c r="G61" s="50"/>
      <c r="H61" s="51"/>
      <c r="I61" s="35"/>
      <c r="J61" s="49" t="s">
        <v>61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58</v>
      </c>
      <c r="E70" s="55"/>
      <c r="F70" s="55"/>
      <c r="G70" s="56" t="s">
        <v>59</v>
      </c>
      <c r="H70" s="57"/>
      <c r="I70" s="35"/>
      <c r="J70" s="54" t="s">
        <v>58</v>
      </c>
      <c r="K70" s="55"/>
      <c r="L70" s="55"/>
      <c r="M70" s="55"/>
      <c r="N70" s="56" t="s">
        <v>59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4"/>
      <c r="C76" s="185" t="s">
        <v>112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  <c r="T76" s="126"/>
      <c r="U76" s="126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6"/>
      <c r="U77" s="126"/>
    </row>
    <row r="78" spans="2:21" s="1" customFormat="1" ht="30" customHeight="1">
      <c r="B78" s="34"/>
      <c r="C78" s="29" t="s">
        <v>20</v>
      </c>
      <c r="D78" s="35"/>
      <c r="E78" s="35"/>
      <c r="F78" s="231" t="str">
        <f>F6</f>
        <v>Modernizace dílenského areálu, SŠTŘ, Nový Bydžov - Hlušice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5"/>
      <c r="R78" s="36"/>
      <c r="T78" s="126"/>
      <c r="U78" s="126"/>
    </row>
    <row r="79" spans="2:21" s="1" customFormat="1" ht="36.950000000000003" customHeight="1">
      <c r="B79" s="34"/>
      <c r="C79" s="68" t="s">
        <v>109</v>
      </c>
      <c r="D79" s="35"/>
      <c r="E79" s="35"/>
      <c r="F79" s="206" t="str">
        <f>F7</f>
        <v>02.4 - Vzduchotechnika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5"/>
      <c r="R79" s="36"/>
      <c r="T79" s="126"/>
      <c r="U79" s="126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6"/>
      <c r="U80" s="126"/>
    </row>
    <row r="81" spans="2:47" s="1" customFormat="1" ht="18" customHeight="1">
      <c r="B81" s="34"/>
      <c r="C81" s="29" t="s">
        <v>27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29</v>
      </c>
      <c r="L81" s="35"/>
      <c r="M81" s="235" t="str">
        <f>IF(O9="","",O9)</f>
        <v>21. 11. 2016</v>
      </c>
      <c r="N81" s="235"/>
      <c r="O81" s="235"/>
      <c r="P81" s="235"/>
      <c r="Q81" s="35"/>
      <c r="R81" s="36"/>
      <c r="T81" s="126"/>
      <c r="U81" s="12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6"/>
      <c r="U82" s="126"/>
    </row>
    <row r="83" spans="2:47" s="1" customFormat="1">
      <c r="B83" s="34"/>
      <c r="C83" s="29" t="s">
        <v>31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37</v>
      </c>
      <c r="L83" s="35"/>
      <c r="M83" s="189" t="str">
        <f>E18</f>
        <v xml:space="preserve"> </v>
      </c>
      <c r="N83" s="189"/>
      <c r="O83" s="189"/>
      <c r="P83" s="189"/>
      <c r="Q83" s="189"/>
      <c r="R83" s="36"/>
      <c r="T83" s="126"/>
      <c r="U83" s="126"/>
    </row>
    <row r="84" spans="2:47" s="1" customFormat="1" ht="14.45" customHeight="1">
      <c r="B84" s="34"/>
      <c r="C84" s="29" t="s">
        <v>35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9" t="str">
        <f>E21</f>
        <v xml:space="preserve"> </v>
      </c>
      <c r="N84" s="189"/>
      <c r="O84" s="189"/>
      <c r="P84" s="189"/>
      <c r="Q84" s="189"/>
      <c r="R84" s="36"/>
      <c r="T84" s="126"/>
      <c r="U84" s="12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6"/>
      <c r="U85" s="126"/>
    </row>
    <row r="86" spans="2:47" s="1" customFormat="1" ht="29.25" customHeight="1">
      <c r="B86" s="34"/>
      <c r="C86" s="242" t="s">
        <v>113</v>
      </c>
      <c r="D86" s="243"/>
      <c r="E86" s="243"/>
      <c r="F86" s="243"/>
      <c r="G86" s="243"/>
      <c r="H86" s="242" t="s">
        <v>114</v>
      </c>
      <c r="I86" s="244"/>
      <c r="J86" s="244"/>
      <c r="K86" s="242" t="s">
        <v>115</v>
      </c>
      <c r="L86" s="243"/>
      <c r="M86" s="242" t="s">
        <v>116</v>
      </c>
      <c r="N86" s="243"/>
      <c r="O86" s="243"/>
      <c r="P86" s="243"/>
      <c r="Q86" s="243"/>
      <c r="R86" s="36"/>
      <c r="T86" s="126"/>
      <c r="U86" s="12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6"/>
      <c r="U87" s="126"/>
    </row>
    <row r="88" spans="2:47" s="1" customFormat="1" ht="29.25" customHeight="1">
      <c r="B88" s="34"/>
      <c r="C88" s="127" t="s">
        <v>117</v>
      </c>
      <c r="D88" s="35"/>
      <c r="E88" s="35"/>
      <c r="F88" s="35"/>
      <c r="G88" s="35"/>
      <c r="H88" s="227">
        <f>W126</f>
        <v>0</v>
      </c>
      <c r="I88" s="233"/>
      <c r="J88" s="233"/>
      <c r="K88" s="227">
        <f>X126</f>
        <v>0</v>
      </c>
      <c r="L88" s="233"/>
      <c r="M88" s="227">
        <f>M126</f>
        <v>0</v>
      </c>
      <c r="N88" s="245"/>
      <c r="O88" s="245"/>
      <c r="P88" s="245"/>
      <c r="Q88" s="245"/>
      <c r="R88" s="36"/>
      <c r="T88" s="126"/>
      <c r="U88" s="126"/>
      <c r="AU88" s="17" t="s">
        <v>118</v>
      </c>
    </row>
    <row r="89" spans="2:47" s="6" customFormat="1" ht="24.95" customHeight="1">
      <c r="B89" s="128"/>
      <c r="C89" s="129"/>
      <c r="D89" s="130" t="s">
        <v>119</v>
      </c>
      <c r="E89" s="129"/>
      <c r="F89" s="129"/>
      <c r="G89" s="129"/>
      <c r="H89" s="246">
        <f>W127</f>
        <v>0</v>
      </c>
      <c r="I89" s="247"/>
      <c r="J89" s="247"/>
      <c r="K89" s="246">
        <f>X127</f>
        <v>0</v>
      </c>
      <c r="L89" s="247"/>
      <c r="M89" s="246">
        <f>M127</f>
        <v>0</v>
      </c>
      <c r="N89" s="247"/>
      <c r="O89" s="247"/>
      <c r="P89" s="247"/>
      <c r="Q89" s="247"/>
      <c r="R89" s="131"/>
      <c r="T89" s="132"/>
      <c r="U89" s="132"/>
    </row>
    <row r="90" spans="2:47" s="7" customFormat="1" ht="19.899999999999999" customHeight="1">
      <c r="B90" s="133"/>
      <c r="C90" s="134"/>
      <c r="D90" s="102" t="s">
        <v>120</v>
      </c>
      <c r="E90" s="134"/>
      <c r="F90" s="134"/>
      <c r="G90" s="134"/>
      <c r="H90" s="223">
        <f>W128</f>
        <v>0</v>
      </c>
      <c r="I90" s="248"/>
      <c r="J90" s="248"/>
      <c r="K90" s="223">
        <f>X128</f>
        <v>0</v>
      </c>
      <c r="L90" s="248"/>
      <c r="M90" s="223">
        <f>M128</f>
        <v>0</v>
      </c>
      <c r="N90" s="248"/>
      <c r="O90" s="248"/>
      <c r="P90" s="248"/>
      <c r="Q90" s="248"/>
      <c r="R90" s="135"/>
      <c r="T90" s="136"/>
      <c r="U90" s="136"/>
    </row>
    <row r="91" spans="2:47" s="7" customFormat="1" ht="14.85" customHeight="1">
      <c r="B91" s="133"/>
      <c r="C91" s="134"/>
      <c r="D91" s="102" t="s">
        <v>121</v>
      </c>
      <c r="E91" s="134"/>
      <c r="F91" s="134"/>
      <c r="G91" s="134"/>
      <c r="H91" s="223">
        <f>W129</f>
        <v>0</v>
      </c>
      <c r="I91" s="248"/>
      <c r="J91" s="248"/>
      <c r="K91" s="223">
        <f>X129</f>
        <v>0</v>
      </c>
      <c r="L91" s="248"/>
      <c r="M91" s="223">
        <f>M129</f>
        <v>0</v>
      </c>
      <c r="N91" s="248"/>
      <c r="O91" s="248"/>
      <c r="P91" s="248"/>
      <c r="Q91" s="248"/>
      <c r="R91" s="135"/>
      <c r="T91" s="136"/>
      <c r="U91" s="136"/>
    </row>
    <row r="92" spans="2:47" s="7" customFormat="1" ht="14.85" customHeight="1">
      <c r="B92" s="133"/>
      <c r="C92" s="134"/>
      <c r="D92" s="102" t="s">
        <v>122</v>
      </c>
      <c r="E92" s="134"/>
      <c r="F92" s="134"/>
      <c r="G92" s="134"/>
      <c r="H92" s="223">
        <f>W166</f>
        <v>0</v>
      </c>
      <c r="I92" s="248"/>
      <c r="J92" s="248"/>
      <c r="K92" s="223">
        <f>X166</f>
        <v>0</v>
      </c>
      <c r="L92" s="248"/>
      <c r="M92" s="223">
        <f>M166</f>
        <v>0</v>
      </c>
      <c r="N92" s="248"/>
      <c r="O92" s="248"/>
      <c r="P92" s="248"/>
      <c r="Q92" s="248"/>
      <c r="R92" s="135"/>
      <c r="T92" s="136"/>
      <c r="U92" s="136"/>
    </row>
    <row r="93" spans="2:47" s="7" customFormat="1" ht="14.85" customHeight="1">
      <c r="B93" s="133"/>
      <c r="C93" s="134"/>
      <c r="D93" s="102" t="s">
        <v>123</v>
      </c>
      <c r="E93" s="134"/>
      <c r="F93" s="134"/>
      <c r="G93" s="134"/>
      <c r="H93" s="223">
        <f>W217</f>
        <v>0</v>
      </c>
      <c r="I93" s="248"/>
      <c r="J93" s="248"/>
      <c r="K93" s="223">
        <f>X217</f>
        <v>0</v>
      </c>
      <c r="L93" s="248"/>
      <c r="M93" s="223">
        <f>M217</f>
        <v>0</v>
      </c>
      <c r="N93" s="248"/>
      <c r="O93" s="248"/>
      <c r="P93" s="248"/>
      <c r="Q93" s="248"/>
      <c r="R93" s="135"/>
      <c r="T93" s="136"/>
      <c r="U93" s="136"/>
    </row>
    <row r="94" spans="2:47" s="7" customFormat="1" ht="14.85" customHeight="1">
      <c r="B94" s="133"/>
      <c r="C94" s="134"/>
      <c r="D94" s="102" t="s">
        <v>124</v>
      </c>
      <c r="E94" s="134"/>
      <c r="F94" s="134"/>
      <c r="G94" s="134"/>
      <c r="H94" s="223">
        <f>W294</f>
        <v>0</v>
      </c>
      <c r="I94" s="248"/>
      <c r="J94" s="248"/>
      <c r="K94" s="223">
        <f>X294</f>
        <v>0</v>
      </c>
      <c r="L94" s="248"/>
      <c r="M94" s="223">
        <f>M294</f>
        <v>0</v>
      </c>
      <c r="N94" s="248"/>
      <c r="O94" s="248"/>
      <c r="P94" s="248"/>
      <c r="Q94" s="248"/>
      <c r="R94" s="135"/>
      <c r="T94" s="136"/>
      <c r="U94" s="136"/>
    </row>
    <row r="95" spans="2:47" s="7" customFormat="1" ht="14.85" customHeight="1">
      <c r="B95" s="133"/>
      <c r="C95" s="134"/>
      <c r="D95" s="102" t="s">
        <v>125</v>
      </c>
      <c r="E95" s="134"/>
      <c r="F95" s="134"/>
      <c r="G95" s="134"/>
      <c r="H95" s="223">
        <f>W333</f>
        <v>0</v>
      </c>
      <c r="I95" s="248"/>
      <c r="J95" s="248"/>
      <c r="K95" s="223">
        <f>X333</f>
        <v>0</v>
      </c>
      <c r="L95" s="248"/>
      <c r="M95" s="223">
        <f>M333</f>
        <v>0</v>
      </c>
      <c r="N95" s="248"/>
      <c r="O95" s="248"/>
      <c r="P95" s="248"/>
      <c r="Q95" s="248"/>
      <c r="R95" s="135"/>
      <c r="T95" s="136"/>
      <c r="U95" s="136"/>
    </row>
    <row r="96" spans="2:47" s="7" customFormat="1" ht="14.85" customHeight="1">
      <c r="B96" s="133"/>
      <c r="C96" s="134"/>
      <c r="D96" s="102" t="s">
        <v>126</v>
      </c>
      <c r="E96" s="134"/>
      <c r="F96" s="134"/>
      <c r="G96" s="134"/>
      <c r="H96" s="223">
        <f>W370</f>
        <v>0</v>
      </c>
      <c r="I96" s="248"/>
      <c r="J96" s="248"/>
      <c r="K96" s="223">
        <f>X370</f>
        <v>0</v>
      </c>
      <c r="L96" s="248"/>
      <c r="M96" s="223">
        <f>M370</f>
        <v>0</v>
      </c>
      <c r="N96" s="248"/>
      <c r="O96" s="248"/>
      <c r="P96" s="248"/>
      <c r="Q96" s="248"/>
      <c r="R96" s="135"/>
      <c r="T96" s="136"/>
      <c r="U96" s="136"/>
    </row>
    <row r="97" spans="2:65" s="7" customFormat="1" ht="14.85" customHeight="1">
      <c r="B97" s="133"/>
      <c r="C97" s="134"/>
      <c r="D97" s="102" t="s">
        <v>127</v>
      </c>
      <c r="E97" s="134"/>
      <c r="F97" s="134"/>
      <c r="G97" s="134"/>
      <c r="H97" s="223">
        <f>W409</f>
        <v>0</v>
      </c>
      <c r="I97" s="248"/>
      <c r="J97" s="248"/>
      <c r="K97" s="223">
        <f>X409</f>
        <v>0</v>
      </c>
      <c r="L97" s="248"/>
      <c r="M97" s="223">
        <f>M409</f>
        <v>0</v>
      </c>
      <c r="N97" s="248"/>
      <c r="O97" s="248"/>
      <c r="P97" s="248"/>
      <c r="Q97" s="248"/>
      <c r="R97" s="135"/>
      <c r="T97" s="136"/>
      <c r="U97" s="136"/>
    </row>
    <row r="98" spans="2:65" s="7" customFormat="1" ht="14.85" customHeight="1">
      <c r="B98" s="133"/>
      <c r="C98" s="134"/>
      <c r="D98" s="102" t="s">
        <v>128</v>
      </c>
      <c r="E98" s="134"/>
      <c r="F98" s="134"/>
      <c r="G98" s="134"/>
      <c r="H98" s="223">
        <f>W411</f>
        <v>0</v>
      </c>
      <c r="I98" s="248"/>
      <c r="J98" s="248"/>
      <c r="K98" s="223">
        <f>X411</f>
        <v>0</v>
      </c>
      <c r="L98" s="248"/>
      <c r="M98" s="223">
        <f>M411</f>
        <v>0</v>
      </c>
      <c r="N98" s="248"/>
      <c r="O98" s="248"/>
      <c r="P98" s="248"/>
      <c r="Q98" s="248"/>
      <c r="R98" s="135"/>
      <c r="T98" s="136"/>
      <c r="U98" s="136"/>
    </row>
    <row r="99" spans="2:65" s="6" customFormat="1" ht="21.75" customHeight="1">
      <c r="B99" s="128"/>
      <c r="C99" s="129"/>
      <c r="D99" s="130" t="s">
        <v>129</v>
      </c>
      <c r="E99" s="129"/>
      <c r="F99" s="129"/>
      <c r="G99" s="129"/>
      <c r="H99" s="249">
        <f>W413</f>
        <v>0</v>
      </c>
      <c r="I99" s="247"/>
      <c r="J99" s="247"/>
      <c r="K99" s="249">
        <f>X413</f>
        <v>0</v>
      </c>
      <c r="L99" s="247"/>
      <c r="M99" s="249">
        <f>M413</f>
        <v>0</v>
      </c>
      <c r="N99" s="247"/>
      <c r="O99" s="247"/>
      <c r="P99" s="247"/>
      <c r="Q99" s="247"/>
      <c r="R99" s="131"/>
      <c r="T99" s="132"/>
      <c r="U99" s="132"/>
    </row>
    <row r="100" spans="2:65" s="1" customFormat="1" ht="21.75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6"/>
      <c r="U100" s="126"/>
    </row>
    <row r="101" spans="2:65" s="1" customFormat="1" ht="29.25" customHeight="1">
      <c r="B101" s="34"/>
      <c r="C101" s="127" t="s">
        <v>130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245">
        <f>ROUND(M102+M103+M104+M105+M106+M107,2)</f>
        <v>0</v>
      </c>
      <c r="N101" s="250"/>
      <c r="O101" s="250"/>
      <c r="P101" s="250"/>
      <c r="Q101" s="250"/>
      <c r="R101" s="36"/>
      <c r="T101" s="137"/>
      <c r="U101" s="138" t="s">
        <v>46</v>
      </c>
    </row>
    <row r="102" spans="2:65" s="1" customFormat="1" ht="18" customHeight="1">
      <c r="B102" s="34"/>
      <c r="C102" s="35"/>
      <c r="D102" s="224" t="s">
        <v>131</v>
      </c>
      <c r="E102" s="225"/>
      <c r="F102" s="225"/>
      <c r="G102" s="225"/>
      <c r="H102" s="225"/>
      <c r="I102" s="35"/>
      <c r="J102" s="35"/>
      <c r="K102" s="35"/>
      <c r="L102" s="35"/>
      <c r="M102" s="222">
        <f>ROUND(M88*T102,2)</f>
        <v>0</v>
      </c>
      <c r="N102" s="223"/>
      <c r="O102" s="223"/>
      <c r="P102" s="223"/>
      <c r="Q102" s="223"/>
      <c r="R102" s="36"/>
      <c r="S102" s="139"/>
      <c r="T102" s="140"/>
      <c r="U102" s="141" t="s">
        <v>47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3" t="s">
        <v>132</v>
      </c>
      <c r="AZ102" s="142"/>
      <c r="BA102" s="142"/>
      <c r="BB102" s="142"/>
      <c r="BC102" s="142"/>
      <c r="BD102" s="142"/>
      <c r="BE102" s="144">
        <f t="shared" ref="BE102:BE107" si="0">IF(U102="základní",M102,0)</f>
        <v>0</v>
      </c>
      <c r="BF102" s="144">
        <f t="shared" ref="BF102:BF107" si="1">IF(U102="snížená",M102,0)</f>
        <v>0</v>
      </c>
      <c r="BG102" s="144">
        <f t="shared" ref="BG102:BG107" si="2">IF(U102="zákl. přenesená",M102,0)</f>
        <v>0</v>
      </c>
      <c r="BH102" s="144">
        <f t="shared" ref="BH102:BH107" si="3">IF(U102="sníž. přenesená",M102,0)</f>
        <v>0</v>
      </c>
      <c r="BI102" s="144">
        <f t="shared" ref="BI102:BI107" si="4">IF(U102="nulová",M102,0)</f>
        <v>0</v>
      </c>
      <c r="BJ102" s="143" t="s">
        <v>26</v>
      </c>
      <c r="BK102" s="142"/>
      <c r="BL102" s="142"/>
      <c r="BM102" s="142"/>
    </row>
    <row r="103" spans="2:65" s="1" customFormat="1" ht="18" customHeight="1">
      <c r="B103" s="34"/>
      <c r="C103" s="35"/>
      <c r="D103" s="224" t="s">
        <v>133</v>
      </c>
      <c r="E103" s="225"/>
      <c r="F103" s="225"/>
      <c r="G103" s="225"/>
      <c r="H103" s="225"/>
      <c r="I103" s="35"/>
      <c r="J103" s="35"/>
      <c r="K103" s="35"/>
      <c r="L103" s="35"/>
      <c r="M103" s="222">
        <f>ROUND(M88*T103,2)</f>
        <v>0</v>
      </c>
      <c r="N103" s="223"/>
      <c r="O103" s="223"/>
      <c r="P103" s="223"/>
      <c r="Q103" s="223"/>
      <c r="R103" s="36"/>
      <c r="S103" s="139"/>
      <c r="T103" s="140"/>
      <c r="U103" s="141" t="s">
        <v>47</v>
      </c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3" t="s">
        <v>132</v>
      </c>
      <c r="AZ103" s="142"/>
      <c r="BA103" s="142"/>
      <c r="BB103" s="142"/>
      <c r="BC103" s="142"/>
      <c r="BD103" s="142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26</v>
      </c>
      <c r="BK103" s="142"/>
      <c r="BL103" s="142"/>
      <c r="BM103" s="142"/>
    </row>
    <row r="104" spans="2:65" s="1" customFormat="1" ht="18" customHeight="1">
      <c r="B104" s="34"/>
      <c r="C104" s="35"/>
      <c r="D104" s="224" t="s">
        <v>134</v>
      </c>
      <c r="E104" s="225"/>
      <c r="F104" s="225"/>
      <c r="G104" s="225"/>
      <c r="H104" s="225"/>
      <c r="I104" s="35"/>
      <c r="J104" s="35"/>
      <c r="K104" s="35"/>
      <c r="L104" s="35"/>
      <c r="M104" s="222">
        <f>ROUND(M88*T104,2)</f>
        <v>0</v>
      </c>
      <c r="N104" s="223"/>
      <c r="O104" s="223"/>
      <c r="P104" s="223"/>
      <c r="Q104" s="223"/>
      <c r="R104" s="36"/>
      <c r="S104" s="139"/>
      <c r="T104" s="140"/>
      <c r="U104" s="141" t="s">
        <v>47</v>
      </c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3" t="s">
        <v>132</v>
      </c>
      <c r="AZ104" s="142"/>
      <c r="BA104" s="142"/>
      <c r="BB104" s="142"/>
      <c r="BC104" s="142"/>
      <c r="BD104" s="142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26</v>
      </c>
      <c r="BK104" s="142"/>
      <c r="BL104" s="142"/>
      <c r="BM104" s="142"/>
    </row>
    <row r="105" spans="2:65" s="1" customFormat="1" ht="18" customHeight="1">
      <c r="B105" s="34"/>
      <c r="C105" s="35"/>
      <c r="D105" s="224" t="s">
        <v>135</v>
      </c>
      <c r="E105" s="225"/>
      <c r="F105" s="225"/>
      <c r="G105" s="225"/>
      <c r="H105" s="225"/>
      <c r="I105" s="35"/>
      <c r="J105" s="35"/>
      <c r="K105" s="35"/>
      <c r="L105" s="35"/>
      <c r="M105" s="222">
        <f>ROUND(M88*T105,2)</f>
        <v>0</v>
      </c>
      <c r="N105" s="223"/>
      <c r="O105" s="223"/>
      <c r="P105" s="223"/>
      <c r="Q105" s="223"/>
      <c r="R105" s="36"/>
      <c r="S105" s="139"/>
      <c r="T105" s="140"/>
      <c r="U105" s="141" t="s">
        <v>47</v>
      </c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3" t="s">
        <v>132</v>
      </c>
      <c r="AZ105" s="142"/>
      <c r="BA105" s="142"/>
      <c r="BB105" s="142"/>
      <c r="BC105" s="142"/>
      <c r="BD105" s="142"/>
      <c r="BE105" s="144">
        <f t="shared" si="0"/>
        <v>0</v>
      </c>
      <c r="BF105" s="144">
        <f t="shared" si="1"/>
        <v>0</v>
      </c>
      <c r="BG105" s="144">
        <f t="shared" si="2"/>
        <v>0</v>
      </c>
      <c r="BH105" s="144">
        <f t="shared" si="3"/>
        <v>0</v>
      </c>
      <c r="BI105" s="144">
        <f t="shared" si="4"/>
        <v>0</v>
      </c>
      <c r="BJ105" s="143" t="s">
        <v>26</v>
      </c>
      <c r="BK105" s="142"/>
      <c r="BL105" s="142"/>
      <c r="BM105" s="142"/>
    </row>
    <row r="106" spans="2:65" s="1" customFormat="1" ht="18" customHeight="1">
      <c r="B106" s="34"/>
      <c r="C106" s="35"/>
      <c r="D106" s="224" t="s">
        <v>136</v>
      </c>
      <c r="E106" s="225"/>
      <c r="F106" s="225"/>
      <c r="G106" s="225"/>
      <c r="H106" s="225"/>
      <c r="I106" s="35"/>
      <c r="J106" s="35"/>
      <c r="K106" s="35"/>
      <c r="L106" s="35"/>
      <c r="M106" s="222">
        <f>ROUND(M88*T106,2)</f>
        <v>0</v>
      </c>
      <c r="N106" s="223"/>
      <c r="O106" s="223"/>
      <c r="P106" s="223"/>
      <c r="Q106" s="223"/>
      <c r="R106" s="36"/>
      <c r="S106" s="139"/>
      <c r="T106" s="140"/>
      <c r="U106" s="141" t="s">
        <v>47</v>
      </c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3" t="s">
        <v>132</v>
      </c>
      <c r="AZ106" s="142"/>
      <c r="BA106" s="142"/>
      <c r="BB106" s="142"/>
      <c r="BC106" s="142"/>
      <c r="BD106" s="142"/>
      <c r="BE106" s="144">
        <f t="shared" si="0"/>
        <v>0</v>
      </c>
      <c r="BF106" s="144">
        <f t="shared" si="1"/>
        <v>0</v>
      </c>
      <c r="BG106" s="144">
        <f t="shared" si="2"/>
        <v>0</v>
      </c>
      <c r="BH106" s="144">
        <f t="shared" si="3"/>
        <v>0</v>
      </c>
      <c r="BI106" s="144">
        <f t="shared" si="4"/>
        <v>0</v>
      </c>
      <c r="BJ106" s="143" t="s">
        <v>26</v>
      </c>
      <c r="BK106" s="142"/>
      <c r="BL106" s="142"/>
      <c r="BM106" s="142"/>
    </row>
    <row r="107" spans="2:65" s="1" customFormat="1" ht="18" customHeight="1">
      <c r="B107" s="34"/>
      <c r="C107" s="35"/>
      <c r="D107" s="102" t="s">
        <v>137</v>
      </c>
      <c r="E107" s="35"/>
      <c r="F107" s="35"/>
      <c r="G107" s="35"/>
      <c r="H107" s="35"/>
      <c r="I107" s="35"/>
      <c r="J107" s="35"/>
      <c r="K107" s="35"/>
      <c r="L107" s="35"/>
      <c r="M107" s="222">
        <f>ROUND(M88*T107,2)</f>
        <v>0</v>
      </c>
      <c r="N107" s="223"/>
      <c r="O107" s="223"/>
      <c r="P107" s="223"/>
      <c r="Q107" s="223"/>
      <c r="R107" s="36"/>
      <c r="S107" s="139"/>
      <c r="T107" s="145"/>
      <c r="U107" s="146" t="s">
        <v>47</v>
      </c>
      <c r="V107" s="142"/>
      <c r="W107" s="142"/>
      <c r="X107" s="142"/>
      <c r="Y107" s="142"/>
      <c r="Z107" s="142"/>
      <c r="AA107" s="142"/>
      <c r="AB107" s="142"/>
      <c r="AC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3" t="s">
        <v>138</v>
      </c>
      <c r="AZ107" s="142"/>
      <c r="BA107" s="142"/>
      <c r="BB107" s="142"/>
      <c r="BC107" s="142"/>
      <c r="BD107" s="142"/>
      <c r="BE107" s="144">
        <f t="shared" si="0"/>
        <v>0</v>
      </c>
      <c r="BF107" s="144">
        <f t="shared" si="1"/>
        <v>0</v>
      </c>
      <c r="BG107" s="144">
        <f t="shared" si="2"/>
        <v>0</v>
      </c>
      <c r="BH107" s="144">
        <f t="shared" si="3"/>
        <v>0</v>
      </c>
      <c r="BI107" s="144">
        <f t="shared" si="4"/>
        <v>0</v>
      </c>
      <c r="BJ107" s="143" t="s">
        <v>26</v>
      </c>
      <c r="BK107" s="142"/>
      <c r="BL107" s="142"/>
      <c r="BM107" s="142"/>
    </row>
    <row r="108" spans="2:65" s="1" customFormat="1" ht="13.5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  <c r="T108" s="126"/>
      <c r="U108" s="126"/>
    </row>
    <row r="109" spans="2:65" s="1" customFormat="1" ht="29.25" customHeight="1">
      <c r="B109" s="34"/>
      <c r="C109" s="113" t="s">
        <v>101</v>
      </c>
      <c r="D109" s="114"/>
      <c r="E109" s="114"/>
      <c r="F109" s="114"/>
      <c r="G109" s="114"/>
      <c r="H109" s="114"/>
      <c r="I109" s="114"/>
      <c r="J109" s="114"/>
      <c r="K109" s="114"/>
      <c r="L109" s="228">
        <f>ROUND(SUM(M88+M101),2)</f>
        <v>0</v>
      </c>
      <c r="M109" s="228"/>
      <c r="N109" s="228"/>
      <c r="O109" s="228"/>
      <c r="P109" s="228"/>
      <c r="Q109" s="228"/>
      <c r="R109" s="36"/>
      <c r="T109" s="126"/>
      <c r="U109" s="126"/>
    </row>
    <row r="110" spans="2:65" s="1" customFormat="1" ht="6.95" customHeight="1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  <c r="T110" s="126"/>
      <c r="U110" s="126"/>
    </row>
    <row r="114" spans="2:63" s="1" customFormat="1" ht="6.95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3" s="1" customFormat="1" ht="36.950000000000003" customHeight="1">
      <c r="B115" s="34"/>
      <c r="C115" s="185" t="s">
        <v>139</v>
      </c>
      <c r="D115" s="233"/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36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3" s="1" customFormat="1" ht="30" customHeight="1">
      <c r="B117" s="34"/>
      <c r="C117" s="29" t="s">
        <v>20</v>
      </c>
      <c r="D117" s="35"/>
      <c r="E117" s="35"/>
      <c r="F117" s="231" t="str">
        <f>F6</f>
        <v>Modernizace dílenského areálu, SŠTŘ, Nový Bydžov - Hlušice</v>
      </c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35"/>
      <c r="R117" s="36"/>
    </row>
    <row r="118" spans="2:63" s="1" customFormat="1" ht="36.950000000000003" customHeight="1">
      <c r="B118" s="34"/>
      <c r="C118" s="68" t="s">
        <v>109</v>
      </c>
      <c r="D118" s="35"/>
      <c r="E118" s="35"/>
      <c r="F118" s="206" t="str">
        <f>F7</f>
        <v>02.4 - Vzduchotechnika</v>
      </c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35"/>
      <c r="R118" s="36"/>
    </row>
    <row r="119" spans="2:63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3" s="1" customFormat="1" ht="18" customHeight="1">
      <c r="B120" s="34"/>
      <c r="C120" s="29" t="s">
        <v>27</v>
      </c>
      <c r="D120" s="35"/>
      <c r="E120" s="35"/>
      <c r="F120" s="27" t="str">
        <f>F9</f>
        <v xml:space="preserve"> </v>
      </c>
      <c r="G120" s="35"/>
      <c r="H120" s="35"/>
      <c r="I120" s="35"/>
      <c r="J120" s="35"/>
      <c r="K120" s="29" t="s">
        <v>29</v>
      </c>
      <c r="L120" s="35"/>
      <c r="M120" s="235" t="str">
        <f>IF(O9="","",O9)</f>
        <v>21. 11. 2016</v>
      </c>
      <c r="N120" s="235"/>
      <c r="O120" s="235"/>
      <c r="P120" s="235"/>
      <c r="Q120" s="35"/>
      <c r="R120" s="36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>
      <c r="B122" s="34"/>
      <c r="C122" s="29" t="s">
        <v>31</v>
      </c>
      <c r="D122" s="35"/>
      <c r="E122" s="35"/>
      <c r="F122" s="27" t="str">
        <f>E12</f>
        <v>SŠTŘ, Nový Bydžov, Dr. M. Tyrše 112</v>
      </c>
      <c r="G122" s="35"/>
      <c r="H122" s="35"/>
      <c r="I122" s="35"/>
      <c r="J122" s="35"/>
      <c r="K122" s="29" t="s">
        <v>37</v>
      </c>
      <c r="L122" s="35"/>
      <c r="M122" s="189" t="str">
        <f>E18</f>
        <v xml:space="preserve"> </v>
      </c>
      <c r="N122" s="189"/>
      <c r="O122" s="189"/>
      <c r="P122" s="189"/>
      <c r="Q122" s="189"/>
      <c r="R122" s="36"/>
    </row>
    <row r="123" spans="2:63" s="1" customFormat="1" ht="14.45" customHeight="1">
      <c r="B123" s="34"/>
      <c r="C123" s="29" t="s">
        <v>35</v>
      </c>
      <c r="D123" s="35"/>
      <c r="E123" s="35"/>
      <c r="F123" s="27" t="str">
        <f>IF(E15="","",E15)</f>
        <v>Vyplň údaj</v>
      </c>
      <c r="G123" s="35"/>
      <c r="H123" s="35"/>
      <c r="I123" s="35"/>
      <c r="J123" s="35"/>
      <c r="K123" s="29" t="s">
        <v>39</v>
      </c>
      <c r="L123" s="35"/>
      <c r="M123" s="189" t="str">
        <f>E21</f>
        <v xml:space="preserve"> </v>
      </c>
      <c r="N123" s="189"/>
      <c r="O123" s="189"/>
      <c r="P123" s="189"/>
      <c r="Q123" s="189"/>
      <c r="R123" s="36"/>
    </row>
    <row r="124" spans="2:63" s="1" customFormat="1" ht="10.3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3" s="8" customFormat="1" ht="29.25" customHeight="1">
      <c r="B125" s="147"/>
      <c r="C125" s="148" t="s">
        <v>140</v>
      </c>
      <c r="D125" s="149" t="s">
        <v>141</v>
      </c>
      <c r="E125" s="149" t="s">
        <v>64</v>
      </c>
      <c r="F125" s="251" t="s">
        <v>142</v>
      </c>
      <c r="G125" s="251"/>
      <c r="H125" s="251"/>
      <c r="I125" s="251"/>
      <c r="J125" s="149" t="s">
        <v>143</v>
      </c>
      <c r="K125" s="149" t="s">
        <v>144</v>
      </c>
      <c r="L125" s="149" t="s">
        <v>145</v>
      </c>
      <c r="M125" s="251" t="s">
        <v>146</v>
      </c>
      <c r="N125" s="251"/>
      <c r="O125" s="251"/>
      <c r="P125" s="251" t="s">
        <v>116</v>
      </c>
      <c r="Q125" s="252"/>
      <c r="R125" s="150"/>
      <c r="T125" s="79" t="s">
        <v>147</v>
      </c>
      <c r="U125" s="80" t="s">
        <v>46</v>
      </c>
      <c r="V125" s="80" t="s">
        <v>148</v>
      </c>
      <c r="W125" s="80" t="s">
        <v>149</v>
      </c>
      <c r="X125" s="80" t="s">
        <v>150</v>
      </c>
      <c r="Y125" s="80" t="s">
        <v>151</v>
      </c>
      <c r="Z125" s="80" t="s">
        <v>152</v>
      </c>
      <c r="AA125" s="80" t="s">
        <v>153</v>
      </c>
      <c r="AB125" s="80" t="s">
        <v>154</v>
      </c>
      <c r="AC125" s="80" t="s">
        <v>155</v>
      </c>
      <c r="AD125" s="81" t="s">
        <v>156</v>
      </c>
    </row>
    <row r="126" spans="2:63" s="1" customFormat="1" ht="29.25" customHeight="1">
      <c r="B126" s="34"/>
      <c r="C126" s="83" t="s">
        <v>111</v>
      </c>
      <c r="D126" s="35"/>
      <c r="E126" s="35"/>
      <c r="F126" s="35"/>
      <c r="G126" s="35"/>
      <c r="H126" s="35"/>
      <c r="I126" s="35"/>
      <c r="J126" s="35"/>
      <c r="K126" s="35"/>
      <c r="L126" s="35"/>
      <c r="M126" s="262">
        <f>BK126</f>
        <v>0</v>
      </c>
      <c r="N126" s="263"/>
      <c r="O126" s="263"/>
      <c r="P126" s="263"/>
      <c r="Q126" s="263"/>
      <c r="R126" s="36"/>
      <c r="T126" s="82"/>
      <c r="U126" s="50"/>
      <c r="V126" s="50"/>
      <c r="W126" s="151">
        <f>W127+W413</f>
        <v>0</v>
      </c>
      <c r="X126" s="151">
        <f>X127+X413</f>
        <v>0</v>
      </c>
      <c r="Y126" s="50"/>
      <c r="Z126" s="152">
        <f>Z127+Z413</f>
        <v>0</v>
      </c>
      <c r="AA126" s="50"/>
      <c r="AB126" s="152">
        <f>AB127+AB413</f>
        <v>0</v>
      </c>
      <c r="AC126" s="50"/>
      <c r="AD126" s="153">
        <f>AD127+AD413</f>
        <v>0</v>
      </c>
      <c r="AT126" s="17" t="s">
        <v>83</v>
      </c>
      <c r="AU126" s="17" t="s">
        <v>118</v>
      </c>
      <c r="BK126" s="154">
        <f>BK127+BK413</f>
        <v>0</v>
      </c>
    </row>
    <row r="127" spans="2:63" s="9" customFormat="1" ht="37.35" customHeight="1">
      <c r="B127" s="155"/>
      <c r="C127" s="156"/>
      <c r="D127" s="157" t="s">
        <v>119</v>
      </c>
      <c r="E127" s="157"/>
      <c r="F127" s="157"/>
      <c r="G127" s="157"/>
      <c r="H127" s="157"/>
      <c r="I127" s="157"/>
      <c r="J127" s="157"/>
      <c r="K127" s="157"/>
      <c r="L127" s="157"/>
      <c r="M127" s="249">
        <f>BK127</f>
        <v>0</v>
      </c>
      <c r="N127" s="246"/>
      <c r="O127" s="246"/>
      <c r="P127" s="246"/>
      <c r="Q127" s="246"/>
      <c r="R127" s="158"/>
      <c r="T127" s="159"/>
      <c r="U127" s="156"/>
      <c r="V127" s="156"/>
      <c r="W127" s="160">
        <f>W128</f>
        <v>0</v>
      </c>
      <c r="X127" s="160">
        <f>X128</f>
        <v>0</v>
      </c>
      <c r="Y127" s="156"/>
      <c r="Z127" s="161">
        <f>Z128</f>
        <v>0</v>
      </c>
      <c r="AA127" s="156"/>
      <c r="AB127" s="161">
        <f>AB128</f>
        <v>0</v>
      </c>
      <c r="AC127" s="156"/>
      <c r="AD127" s="162">
        <f>AD128</f>
        <v>0</v>
      </c>
      <c r="AR127" s="163" t="s">
        <v>107</v>
      </c>
      <c r="AT127" s="164" t="s">
        <v>83</v>
      </c>
      <c r="AU127" s="164" t="s">
        <v>84</v>
      </c>
      <c r="AY127" s="163" t="s">
        <v>157</v>
      </c>
      <c r="BK127" s="165">
        <f>BK128</f>
        <v>0</v>
      </c>
    </row>
    <row r="128" spans="2:63" s="9" customFormat="1" ht="19.899999999999999" customHeight="1">
      <c r="B128" s="155"/>
      <c r="C128" s="156"/>
      <c r="D128" s="166" t="s">
        <v>120</v>
      </c>
      <c r="E128" s="166"/>
      <c r="F128" s="166"/>
      <c r="G128" s="166"/>
      <c r="H128" s="166"/>
      <c r="I128" s="166"/>
      <c r="J128" s="166"/>
      <c r="K128" s="166"/>
      <c r="L128" s="166"/>
      <c r="M128" s="264">
        <f>BK128</f>
        <v>0</v>
      </c>
      <c r="N128" s="265"/>
      <c r="O128" s="265"/>
      <c r="P128" s="265"/>
      <c r="Q128" s="265"/>
      <c r="R128" s="158"/>
      <c r="T128" s="159"/>
      <c r="U128" s="156"/>
      <c r="V128" s="156"/>
      <c r="W128" s="160">
        <f>W129+W166+W217+W294+W333+W370+W409+W411</f>
        <v>0</v>
      </c>
      <c r="X128" s="160">
        <f>X129+X166+X217+X294+X333+X370+X409+X411</f>
        <v>0</v>
      </c>
      <c r="Y128" s="156"/>
      <c r="Z128" s="161">
        <f>Z129+Z166+Z217+Z294+Z333+Z370+Z409+Z411</f>
        <v>0</v>
      </c>
      <c r="AA128" s="156"/>
      <c r="AB128" s="161">
        <f>AB129+AB166+AB217+AB294+AB333+AB370+AB409+AB411</f>
        <v>0</v>
      </c>
      <c r="AC128" s="156"/>
      <c r="AD128" s="162">
        <f>AD129+AD166+AD217+AD294+AD333+AD370+AD409+AD411</f>
        <v>0</v>
      </c>
      <c r="AR128" s="163" t="s">
        <v>107</v>
      </c>
      <c r="AT128" s="164" t="s">
        <v>83</v>
      </c>
      <c r="AU128" s="164" t="s">
        <v>26</v>
      </c>
      <c r="AY128" s="163" t="s">
        <v>157</v>
      </c>
      <c r="BK128" s="165">
        <f>BK129+BK166+BK217+BK294+BK333+BK370+BK409+BK411</f>
        <v>0</v>
      </c>
    </row>
    <row r="129" spans="2:65" s="9" customFormat="1" ht="14.85" customHeight="1">
      <c r="B129" s="155"/>
      <c r="C129" s="156"/>
      <c r="D129" s="166" t="s">
        <v>121</v>
      </c>
      <c r="E129" s="166"/>
      <c r="F129" s="166"/>
      <c r="G129" s="166"/>
      <c r="H129" s="166"/>
      <c r="I129" s="166"/>
      <c r="J129" s="166"/>
      <c r="K129" s="166"/>
      <c r="L129" s="166"/>
      <c r="M129" s="266">
        <f>BK129</f>
        <v>0</v>
      </c>
      <c r="N129" s="267"/>
      <c r="O129" s="267"/>
      <c r="P129" s="267"/>
      <c r="Q129" s="267"/>
      <c r="R129" s="158"/>
      <c r="T129" s="159"/>
      <c r="U129" s="156"/>
      <c r="V129" s="156"/>
      <c r="W129" s="160">
        <f>SUM(W130:W165)</f>
        <v>0</v>
      </c>
      <c r="X129" s="160">
        <f>SUM(X130:X165)</f>
        <v>0</v>
      </c>
      <c r="Y129" s="156"/>
      <c r="Z129" s="161">
        <f>SUM(Z130:Z165)</f>
        <v>0</v>
      </c>
      <c r="AA129" s="156"/>
      <c r="AB129" s="161">
        <f>SUM(AB130:AB165)</f>
        <v>0</v>
      </c>
      <c r="AC129" s="156"/>
      <c r="AD129" s="162">
        <f>SUM(AD130:AD165)</f>
        <v>0</v>
      </c>
      <c r="AR129" s="163" t="s">
        <v>26</v>
      </c>
      <c r="AT129" s="164" t="s">
        <v>83</v>
      </c>
      <c r="AU129" s="164" t="s">
        <v>107</v>
      </c>
      <c r="AY129" s="163" t="s">
        <v>157</v>
      </c>
      <c r="BK129" s="165">
        <f>SUM(BK130:BK165)</f>
        <v>0</v>
      </c>
    </row>
    <row r="130" spans="2:65" s="1" customFormat="1" ht="44.25" customHeight="1">
      <c r="B130" s="34"/>
      <c r="C130" s="167" t="s">
        <v>26</v>
      </c>
      <c r="D130" s="167" t="s">
        <v>158</v>
      </c>
      <c r="E130" s="168" t="s">
        <v>159</v>
      </c>
      <c r="F130" s="253" t="s">
        <v>160</v>
      </c>
      <c r="G130" s="253"/>
      <c r="H130" s="253"/>
      <c r="I130" s="253"/>
      <c r="J130" s="169" t="s">
        <v>161</v>
      </c>
      <c r="K130" s="170">
        <v>1</v>
      </c>
      <c r="L130" s="171">
        <v>0</v>
      </c>
      <c r="M130" s="255">
        <v>0</v>
      </c>
      <c r="N130" s="256"/>
      <c r="O130" s="256"/>
      <c r="P130" s="254">
        <f>ROUND(V130*K130,2)</f>
        <v>0</v>
      </c>
      <c r="Q130" s="254"/>
      <c r="R130" s="36"/>
      <c r="T130" s="172" t="s">
        <v>24</v>
      </c>
      <c r="U130" s="43" t="s">
        <v>47</v>
      </c>
      <c r="V130" s="119">
        <f>L130+M130</f>
        <v>0</v>
      </c>
      <c r="W130" s="119">
        <f>ROUND(L130*K130,2)</f>
        <v>0</v>
      </c>
      <c r="X130" s="119">
        <f>ROUND(M130*K130,2)</f>
        <v>0</v>
      </c>
      <c r="Y130" s="35"/>
      <c r="Z130" s="173">
        <f>Y130*K130</f>
        <v>0</v>
      </c>
      <c r="AA130" s="173">
        <v>0</v>
      </c>
      <c r="AB130" s="173">
        <f>AA130*K130</f>
        <v>0</v>
      </c>
      <c r="AC130" s="173">
        <v>0</v>
      </c>
      <c r="AD130" s="174">
        <f>AC130*K130</f>
        <v>0</v>
      </c>
      <c r="AR130" s="17" t="s">
        <v>162</v>
      </c>
      <c r="AT130" s="17" t="s">
        <v>158</v>
      </c>
      <c r="AU130" s="17" t="s">
        <v>163</v>
      </c>
      <c r="AY130" s="17" t="s">
        <v>157</v>
      </c>
      <c r="BE130" s="106">
        <f>IF(U130="základní",P130,0)</f>
        <v>0</v>
      </c>
      <c r="BF130" s="106">
        <f>IF(U130="snížená",P130,0)</f>
        <v>0</v>
      </c>
      <c r="BG130" s="106">
        <f>IF(U130="zákl. přenesená",P130,0)</f>
        <v>0</v>
      </c>
      <c r="BH130" s="106">
        <f>IF(U130="sníž. přenesená",P130,0)</f>
        <v>0</v>
      </c>
      <c r="BI130" s="106">
        <f>IF(U130="nulová",P130,0)</f>
        <v>0</v>
      </c>
      <c r="BJ130" s="17" t="s">
        <v>26</v>
      </c>
      <c r="BK130" s="106">
        <f>ROUND(V130*K130,2)</f>
        <v>0</v>
      </c>
      <c r="BL130" s="17" t="s">
        <v>162</v>
      </c>
      <c r="BM130" s="17" t="s">
        <v>26</v>
      </c>
    </row>
    <row r="131" spans="2:65" s="1" customFormat="1" ht="186" customHeight="1">
      <c r="B131" s="34"/>
      <c r="C131" s="35"/>
      <c r="D131" s="35"/>
      <c r="E131" s="35"/>
      <c r="F131" s="257" t="s">
        <v>164</v>
      </c>
      <c r="G131" s="258"/>
      <c r="H131" s="258"/>
      <c r="I131" s="258"/>
      <c r="J131" s="35"/>
      <c r="K131" s="35"/>
      <c r="L131" s="35"/>
      <c r="M131" s="35"/>
      <c r="N131" s="35"/>
      <c r="O131" s="35"/>
      <c r="P131" s="35"/>
      <c r="Q131" s="35"/>
      <c r="R131" s="36"/>
      <c r="T131" s="140"/>
      <c r="U131" s="35"/>
      <c r="V131" s="35"/>
      <c r="W131" s="35"/>
      <c r="X131" s="35"/>
      <c r="Y131" s="35"/>
      <c r="Z131" s="35"/>
      <c r="AA131" s="35"/>
      <c r="AB131" s="35"/>
      <c r="AC131" s="35"/>
      <c r="AD131" s="77"/>
      <c r="AT131" s="17" t="s">
        <v>165</v>
      </c>
      <c r="AU131" s="17" t="s">
        <v>163</v>
      </c>
    </row>
    <row r="132" spans="2:65" s="1" customFormat="1" ht="44.25" customHeight="1">
      <c r="B132" s="34"/>
      <c r="C132" s="167" t="s">
        <v>107</v>
      </c>
      <c r="D132" s="167" t="s">
        <v>158</v>
      </c>
      <c r="E132" s="168" t="s">
        <v>166</v>
      </c>
      <c r="F132" s="253" t="s">
        <v>160</v>
      </c>
      <c r="G132" s="253"/>
      <c r="H132" s="253"/>
      <c r="I132" s="253"/>
      <c r="J132" s="169" t="s">
        <v>161</v>
      </c>
      <c r="K132" s="170">
        <v>1</v>
      </c>
      <c r="L132" s="171">
        <v>0</v>
      </c>
      <c r="M132" s="255">
        <v>0</v>
      </c>
      <c r="N132" s="256"/>
      <c r="O132" s="256"/>
      <c r="P132" s="254">
        <f>ROUND(V132*K132,2)</f>
        <v>0</v>
      </c>
      <c r="Q132" s="254"/>
      <c r="R132" s="36"/>
      <c r="T132" s="172" t="s">
        <v>24</v>
      </c>
      <c r="U132" s="43" t="s">
        <v>47</v>
      </c>
      <c r="V132" s="119">
        <f>L132+M132</f>
        <v>0</v>
      </c>
      <c r="W132" s="119">
        <f>ROUND(L132*K132,2)</f>
        <v>0</v>
      </c>
      <c r="X132" s="119">
        <f>ROUND(M132*K132,2)</f>
        <v>0</v>
      </c>
      <c r="Y132" s="35"/>
      <c r="Z132" s="173">
        <f>Y132*K132</f>
        <v>0</v>
      </c>
      <c r="AA132" s="173">
        <v>0</v>
      </c>
      <c r="AB132" s="173">
        <f>AA132*K132</f>
        <v>0</v>
      </c>
      <c r="AC132" s="173">
        <v>0</v>
      </c>
      <c r="AD132" s="174">
        <f>AC132*K132</f>
        <v>0</v>
      </c>
      <c r="AR132" s="17" t="s">
        <v>162</v>
      </c>
      <c r="AT132" s="17" t="s">
        <v>158</v>
      </c>
      <c r="AU132" s="17" t="s">
        <v>163</v>
      </c>
      <c r="AY132" s="17" t="s">
        <v>157</v>
      </c>
      <c r="BE132" s="106">
        <f>IF(U132="základní",P132,0)</f>
        <v>0</v>
      </c>
      <c r="BF132" s="106">
        <f>IF(U132="snížená",P132,0)</f>
        <v>0</v>
      </c>
      <c r="BG132" s="106">
        <f>IF(U132="zákl. přenesená",P132,0)</f>
        <v>0</v>
      </c>
      <c r="BH132" s="106">
        <f>IF(U132="sníž. přenesená",P132,0)</f>
        <v>0</v>
      </c>
      <c r="BI132" s="106">
        <f>IF(U132="nulová",P132,0)</f>
        <v>0</v>
      </c>
      <c r="BJ132" s="17" t="s">
        <v>26</v>
      </c>
      <c r="BK132" s="106">
        <f>ROUND(V132*K132,2)</f>
        <v>0</v>
      </c>
      <c r="BL132" s="17" t="s">
        <v>162</v>
      </c>
      <c r="BM132" s="17" t="s">
        <v>107</v>
      </c>
    </row>
    <row r="133" spans="2:65" s="1" customFormat="1" ht="186" customHeight="1">
      <c r="B133" s="34"/>
      <c r="C133" s="35"/>
      <c r="D133" s="35"/>
      <c r="E133" s="35"/>
      <c r="F133" s="257" t="s">
        <v>164</v>
      </c>
      <c r="G133" s="258"/>
      <c r="H133" s="258"/>
      <c r="I133" s="258"/>
      <c r="J133" s="35"/>
      <c r="K133" s="35"/>
      <c r="L133" s="35"/>
      <c r="M133" s="35"/>
      <c r="N133" s="35"/>
      <c r="O133" s="35"/>
      <c r="P133" s="35"/>
      <c r="Q133" s="35"/>
      <c r="R133" s="36"/>
      <c r="T133" s="140"/>
      <c r="U133" s="35"/>
      <c r="V133" s="35"/>
      <c r="W133" s="35"/>
      <c r="X133" s="35"/>
      <c r="Y133" s="35"/>
      <c r="Z133" s="35"/>
      <c r="AA133" s="35"/>
      <c r="AB133" s="35"/>
      <c r="AC133" s="35"/>
      <c r="AD133" s="77"/>
      <c r="AT133" s="17" t="s">
        <v>165</v>
      </c>
      <c r="AU133" s="17" t="s">
        <v>163</v>
      </c>
    </row>
    <row r="134" spans="2:65" s="1" customFormat="1" ht="44.25" customHeight="1">
      <c r="B134" s="34"/>
      <c r="C134" s="167" t="s">
        <v>163</v>
      </c>
      <c r="D134" s="167" t="s">
        <v>158</v>
      </c>
      <c r="E134" s="168" t="s">
        <v>167</v>
      </c>
      <c r="F134" s="253" t="s">
        <v>160</v>
      </c>
      <c r="G134" s="253"/>
      <c r="H134" s="253"/>
      <c r="I134" s="253"/>
      <c r="J134" s="169" t="s">
        <v>161</v>
      </c>
      <c r="K134" s="170">
        <v>1</v>
      </c>
      <c r="L134" s="171">
        <v>0</v>
      </c>
      <c r="M134" s="255">
        <v>0</v>
      </c>
      <c r="N134" s="256"/>
      <c r="O134" s="256"/>
      <c r="P134" s="254">
        <f>ROUND(V134*K134,2)</f>
        <v>0</v>
      </c>
      <c r="Q134" s="254"/>
      <c r="R134" s="36"/>
      <c r="T134" s="172" t="s">
        <v>24</v>
      </c>
      <c r="U134" s="43" t="s">
        <v>47</v>
      </c>
      <c r="V134" s="119">
        <f>L134+M134</f>
        <v>0</v>
      </c>
      <c r="W134" s="119">
        <f>ROUND(L134*K134,2)</f>
        <v>0</v>
      </c>
      <c r="X134" s="119">
        <f>ROUND(M134*K134,2)</f>
        <v>0</v>
      </c>
      <c r="Y134" s="35"/>
      <c r="Z134" s="173">
        <f>Y134*K134</f>
        <v>0</v>
      </c>
      <c r="AA134" s="173">
        <v>0</v>
      </c>
      <c r="AB134" s="173">
        <f>AA134*K134</f>
        <v>0</v>
      </c>
      <c r="AC134" s="173">
        <v>0</v>
      </c>
      <c r="AD134" s="174">
        <f>AC134*K134</f>
        <v>0</v>
      </c>
      <c r="AR134" s="17" t="s">
        <v>162</v>
      </c>
      <c r="AT134" s="17" t="s">
        <v>158</v>
      </c>
      <c r="AU134" s="17" t="s">
        <v>163</v>
      </c>
      <c r="AY134" s="17" t="s">
        <v>157</v>
      </c>
      <c r="BE134" s="106">
        <f>IF(U134="základní",P134,0)</f>
        <v>0</v>
      </c>
      <c r="BF134" s="106">
        <f>IF(U134="snížená",P134,0)</f>
        <v>0</v>
      </c>
      <c r="BG134" s="106">
        <f>IF(U134="zákl. přenesená",P134,0)</f>
        <v>0</v>
      </c>
      <c r="BH134" s="106">
        <f>IF(U134="sníž. přenesená",P134,0)</f>
        <v>0</v>
      </c>
      <c r="BI134" s="106">
        <f>IF(U134="nulová",P134,0)</f>
        <v>0</v>
      </c>
      <c r="BJ134" s="17" t="s">
        <v>26</v>
      </c>
      <c r="BK134" s="106">
        <f>ROUND(V134*K134,2)</f>
        <v>0</v>
      </c>
      <c r="BL134" s="17" t="s">
        <v>162</v>
      </c>
      <c r="BM134" s="17" t="s">
        <v>163</v>
      </c>
    </row>
    <row r="135" spans="2:65" s="1" customFormat="1" ht="186" customHeight="1">
      <c r="B135" s="34"/>
      <c r="C135" s="35"/>
      <c r="D135" s="35"/>
      <c r="E135" s="35"/>
      <c r="F135" s="257" t="s">
        <v>164</v>
      </c>
      <c r="G135" s="258"/>
      <c r="H135" s="258"/>
      <c r="I135" s="258"/>
      <c r="J135" s="35"/>
      <c r="K135" s="35"/>
      <c r="L135" s="35"/>
      <c r="M135" s="35"/>
      <c r="N135" s="35"/>
      <c r="O135" s="35"/>
      <c r="P135" s="35"/>
      <c r="Q135" s="35"/>
      <c r="R135" s="36"/>
      <c r="T135" s="140"/>
      <c r="U135" s="35"/>
      <c r="V135" s="35"/>
      <c r="W135" s="35"/>
      <c r="X135" s="35"/>
      <c r="Y135" s="35"/>
      <c r="Z135" s="35"/>
      <c r="AA135" s="35"/>
      <c r="AB135" s="35"/>
      <c r="AC135" s="35"/>
      <c r="AD135" s="77"/>
      <c r="AT135" s="17" t="s">
        <v>165</v>
      </c>
      <c r="AU135" s="17" t="s">
        <v>163</v>
      </c>
    </row>
    <row r="136" spans="2:65" s="1" customFormat="1" ht="44.25" customHeight="1">
      <c r="B136" s="34"/>
      <c r="C136" s="167" t="s">
        <v>168</v>
      </c>
      <c r="D136" s="167" t="s">
        <v>158</v>
      </c>
      <c r="E136" s="168" t="s">
        <v>169</v>
      </c>
      <c r="F136" s="253" t="s">
        <v>160</v>
      </c>
      <c r="G136" s="253"/>
      <c r="H136" s="253"/>
      <c r="I136" s="253"/>
      <c r="J136" s="169" t="s">
        <v>161</v>
      </c>
      <c r="K136" s="170">
        <v>1</v>
      </c>
      <c r="L136" s="171">
        <v>0</v>
      </c>
      <c r="M136" s="255">
        <v>0</v>
      </c>
      <c r="N136" s="256"/>
      <c r="O136" s="256"/>
      <c r="P136" s="254">
        <f>ROUND(V136*K136,2)</f>
        <v>0</v>
      </c>
      <c r="Q136" s="254"/>
      <c r="R136" s="36"/>
      <c r="T136" s="172" t="s">
        <v>24</v>
      </c>
      <c r="U136" s="43" t="s">
        <v>47</v>
      </c>
      <c r="V136" s="119">
        <f>L136+M136</f>
        <v>0</v>
      </c>
      <c r="W136" s="119">
        <f>ROUND(L136*K136,2)</f>
        <v>0</v>
      </c>
      <c r="X136" s="119">
        <f>ROUND(M136*K136,2)</f>
        <v>0</v>
      </c>
      <c r="Y136" s="35"/>
      <c r="Z136" s="173">
        <f>Y136*K136</f>
        <v>0</v>
      </c>
      <c r="AA136" s="173">
        <v>0</v>
      </c>
      <c r="AB136" s="173">
        <f>AA136*K136</f>
        <v>0</v>
      </c>
      <c r="AC136" s="173">
        <v>0</v>
      </c>
      <c r="AD136" s="174">
        <f>AC136*K136</f>
        <v>0</v>
      </c>
      <c r="AR136" s="17" t="s">
        <v>162</v>
      </c>
      <c r="AT136" s="17" t="s">
        <v>158</v>
      </c>
      <c r="AU136" s="17" t="s">
        <v>163</v>
      </c>
      <c r="AY136" s="17" t="s">
        <v>157</v>
      </c>
      <c r="BE136" s="106">
        <f>IF(U136="základní",P136,0)</f>
        <v>0</v>
      </c>
      <c r="BF136" s="106">
        <f>IF(U136="snížená",P136,0)</f>
        <v>0</v>
      </c>
      <c r="BG136" s="106">
        <f>IF(U136="zákl. přenesená",P136,0)</f>
        <v>0</v>
      </c>
      <c r="BH136" s="106">
        <f>IF(U136="sníž. přenesená",P136,0)</f>
        <v>0</v>
      </c>
      <c r="BI136" s="106">
        <f>IF(U136="nulová",P136,0)</f>
        <v>0</v>
      </c>
      <c r="BJ136" s="17" t="s">
        <v>26</v>
      </c>
      <c r="BK136" s="106">
        <f>ROUND(V136*K136,2)</f>
        <v>0</v>
      </c>
      <c r="BL136" s="17" t="s">
        <v>162</v>
      </c>
      <c r="BM136" s="17" t="s">
        <v>168</v>
      </c>
    </row>
    <row r="137" spans="2:65" s="1" customFormat="1" ht="186" customHeight="1">
      <c r="B137" s="34"/>
      <c r="C137" s="35"/>
      <c r="D137" s="35"/>
      <c r="E137" s="35"/>
      <c r="F137" s="257" t="s">
        <v>164</v>
      </c>
      <c r="G137" s="258"/>
      <c r="H137" s="258"/>
      <c r="I137" s="258"/>
      <c r="J137" s="35"/>
      <c r="K137" s="35"/>
      <c r="L137" s="35"/>
      <c r="M137" s="35"/>
      <c r="N137" s="35"/>
      <c r="O137" s="35"/>
      <c r="P137" s="35"/>
      <c r="Q137" s="35"/>
      <c r="R137" s="36"/>
      <c r="T137" s="140"/>
      <c r="U137" s="35"/>
      <c r="V137" s="35"/>
      <c r="W137" s="35"/>
      <c r="X137" s="35"/>
      <c r="Y137" s="35"/>
      <c r="Z137" s="35"/>
      <c r="AA137" s="35"/>
      <c r="AB137" s="35"/>
      <c r="AC137" s="35"/>
      <c r="AD137" s="77"/>
      <c r="AT137" s="17" t="s">
        <v>165</v>
      </c>
      <c r="AU137" s="17" t="s">
        <v>163</v>
      </c>
    </row>
    <row r="138" spans="2:65" s="1" customFormat="1" ht="44.25" customHeight="1">
      <c r="B138" s="34"/>
      <c r="C138" s="167" t="s">
        <v>170</v>
      </c>
      <c r="D138" s="167" t="s">
        <v>158</v>
      </c>
      <c r="E138" s="168" t="s">
        <v>171</v>
      </c>
      <c r="F138" s="253" t="s">
        <v>160</v>
      </c>
      <c r="G138" s="253"/>
      <c r="H138" s="253"/>
      <c r="I138" s="253"/>
      <c r="J138" s="169" t="s">
        <v>161</v>
      </c>
      <c r="K138" s="170">
        <v>1</v>
      </c>
      <c r="L138" s="171">
        <v>0</v>
      </c>
      <c r="M138" s="255">
        <v>0</v>
      </c>
      <c r="N138" s="256"/>
      <c r="O138" s="256"/>
      <c r="P138" s="254">
        <f>ROUND(V138*K138,2)</f>
        <v>0</v>
      </c>
      <c r="Q138" s="254"/>
      <c r="R138" s="36"/>
      <c r="T138" s="172" t="s">
        <v>24</v>
      </c>
      <c r="U138" s="43" t="s">
        <v>47</v>
      </c>
      <c r="V138" s="119">
        <f>L138+M138</f>
        <v>0</v>
      </c>
      <c r="W138" s="119">
        <f>ROUND(L138*K138,2)</f>
        <v>0</v>
      </c>
      <c r="X138" s="119">
        <f>ROUND(M138*K138,2)</f>
        <v>0</v>
      </c>
      <c r="Y138" s="35"/>
      <c r="Z138" s="173">
        <f>Y138*K138</f>
        <v>0</v>
      </c>
      <c r="AA138" s="173">
        <v>0</v>
      </c>
      <c r="AB138" s="173">
        <f>AA138*K138</f>
        <v>0</v>
      </c>
      <c r="AC138" s="173">
        <v>0</v>
      </c>
      <c r="AD138" s="174">
        <f>AC138*K138</f>
        <v>0</v>
      </c>
      <c r="AR138" s="17" t="s">
        <v>162</v>
      </c>
      <c r="AT138" s="17" t="s">
        <v>158</v>
      </c>
      <c r="AU138" s="17" t="s">
        <v>163</v>
      </c>
      <c r="AY138" s="17" t="s">
        <v>157</v>
      </c>
      <c r="BE138" s="106">
        <f>IF(U138="základní",P138,0)</f>
        <v>0</v>
      </c>
      <c r="BF138" s="106">
        <f>IF(U138="snížená",P138,0)</f>
        <v>0</v>
      </c>
      <c r="BG138" s="106">
        <f>IF(U138="zákl. přenesená",P138,0)</f>
        <v>0</v>
      </c>
      <c r="BH138" s="106">
        <f>IF(U138="sníž. přenesená",P138,0)</f>
        <v>0</v>
      </c>
      <c r="BI138" s="106">
        <f>IF(U138="nulová",P138,0)</f>
        <v>0</v>
      </c>
      <c r="BJ138" s="17" t="s">
        <v>26</v>
      </c>
      <c r="BK138" s="106">
        <f>ROUND(V138*K138,2)</f>
        <v>0</v>
      </c>
      <c r="BL138" s="17" t="s">
        <v>162</v>
      </c>
      <c r="BM138" s="17" t="s">
        <v>170</v>
      </c>
    </row>
    <row r="139" spans="2:65" s="1" customFormat="1" ht="186" customHeight="1">
      <c r="B139" s="34"/>
      <c r="C139" s="35"/>
      <c r="D139" s="35"/>
      <c r="E139" s="35"/>
      <c r="F139" s="257" t="s">
        <v>164</v>
      </c>
      <c r="G139" s="258"/>
      <c r="H139" s="258"/>
      <c r="I139" s="258"/>
      <c r="J139" s="35"/>
      <c r="K139" s="35"/>
      <c r="L139" s="35"/>
      <c r="M139" s="35"/>
      <c r="N139" s="35"/>
      <c r="O139" s="35"/>
      <c r="P139" s="35"/>
      <c r="Q139" s="35"/>
      <c r="R139" s="36"/>
      <c r="T139" s="140"/>
      <c r="U139" s="35"/>
      <c r="V139" s="35"/>
      <c r="W139" s="35"/>
      <c r="X139" s="35"/>
      <c r="Y139" s="35"/>
      <c r="Z139" s="35"/>
      <c r="AA139" s="35"/>
      <c r="AB139" s="35"/>
      <c r="AC139" s="35"/>
      <c r="AD139" s="77"/>
      <c r="AT139" s="17" t="s">
        <v>165</v>
      </c>
      <c r="AU139" s="17" t="s">
        <v>163</v>
      </c>
    </row>
    <row r="140" spans="2:65" s="1" customFormat="1" ht="22.5" customHeight="1">
      <c r="B140" s="34"/>
      <c r="C140" s="167" t="s">
        <v>172</v>
      </c>
      <c r="D140" s="167" t="s">
        <v>158</v>
      </c>
      <c r="E140" s="168" t="s">
        <v>173</v>
      </c>
      <c r="F140" s="253" t="s">
        <v>174</v>
      </c>
      <c r="G140" s="253"/>
      <c r="H140" s="253"/>
      <c r="I140" s="253"/>
      <c r="J140" s="169" t="s">
        <v>161</v>
      </c>
      <c r="K140" s="170">
        <v>5</v>
      </c>
      <c r="L140" s="171">
        <v>0</v>
      </c>
      <c r="M140" s="255">
        <v>0</v>
      </c>
      <c r="N140" s="256"/>
      <c r="O140" s="256"/>
      <c r="P140" s="254">
        <f>ROUND(V140*K140,2)</f>
        <v>0</v>
      </c>
      <c r="Q140" s="254"/>
      <c r="R140" s="36"/>
      <c r="T140" s="172" t="s">
        <v>24</v>
      </c>
      <c r="U140" s="43" t="s">
        <v>47</v>
      </c>
      <c r="V140" s="119">
        <f>L140+M140</f>
        <v>0</v>
      </c>
      <c r="W140" s="119">
        <f>ROUND(L140*K140,2)</f>
        <v>0</v>
      </c>
      <c r="X140" s="119">
        <f>ROUND(M140*K140,2)</f>
        <v>0</v>
      </c>
      <c r="Y140" s="35"/>
      <c r="Z140" s="173">
        <f>Y140*K140</f>
        <v>0</v>
      </c>
      <c r="AA140" s="173">
        <v>0</v>
      </c>
      <c r="AB140" s="173">
        <f>AA140*K140</f>
        <v>0</v>
      </c>
      <c r="AC140" s="173">
        <v>0</v>
      </c>
      <c r="AD140" s="174">
        <f>AC140*K140</f>
        <v>0</v>
      </c>
      <c r="AR140" s="17" t="s">
        <v>162</v>
      </c>
      <c r="AT140" s="17" t="s">
        <v>158</v>
      </c>
      <c r="AU140" s="17" t="s">
        <v>163</v>
      </c>
      <c r="AY140" s="17" t="s">
        <v>157</v>
      </c>
      <c r="BE140" s="106">
        <f>IF(U140="základní",P140,0)</f>
        <v>0</v>
      </c>
      <c r="BF140" s="106">
        <f>IF(U140="snížená",P140,0)</f>
        <v>0</v>
      </c>
      <c r="BG140" s="106">
        <f>IF(U140="zákl. přenesená",P140,0)</f>
        <v>0</v>
      </c>
      <c r="BH140" s="106">
        <f>IF(U140="sníž. přenesená",P140,0)</f>
        <v>0</v>
      </c>
      <c r="BI140" s="106">
        <f>IF(U140="nulová",P140,0)</f>
        <v>0</v>
      </c>
      <c r="BJ140" s="17" t="s">
        <v>26</v>
      </c>
      <c r="BK140" s="106">
        <f>ROUND(V140*K140,2)</f>
        <v>0</v>
      </c>
      <c r="BL140" s="17" t="s">
        <v>162</v>
      </c>
      <c r="BM140" s="17" t="s">
        <v>172</v>
      </c>
    </row>
    <row r="141" spans="2:65" s="1" customFormat="1" ht="54" customHeight="1">
      <c r="B141" s="34"/>
      <c r="C141" s="35"/>
      <c r="D141" s="35"/>
      <c r="E141" s="35"/>
      <c r="F141" s="257" t="s">
        <v>175</v>
      </c>
      <c r="G141" s="258"/>
      <c r="H141" s="258"/>
      <c r="I141" s="258"/>
      <c r="J141" s="35"/>
      <c r="K141" s="35"/>
      <c r="L141" s="35"/>
      <c r="M141" s="35"/>
      <c r="N141" s="35"/>
      <c r="O141" s="35"/>
      <c r="P141" s="35"/>
      <c r="Q141" s="35"/>
      <c r="R141" s="36"/>
      <c r="T141" s="140"/>
      <c r="U141" s="35"/>
      <c r="V141" s="35"/>
      <c r="W141" s="35"/>
      <c r="X141" s="35"/>
      <c r="Y141" s="35"/>
      <c r="Z141" s="35"/>
      <c r="AA141" s="35"/>
      <c r="AB141" s="35"/>
      <c r="AC141" s="35"/>
      <c r="AD141" s="77"/>
      <c r="AT141" s="17" t="s">
        <v>165</v>
      </c>
      <c r="AU141" s="17" t="s">
        <v>163</v>
      </c>
    </row>
    <row r="142" spans="2:65" s="1" customFormat="1" ht="22.5" customHeight="1">
      <c r="B142" s="34"/>
      <c r="C142" s="167" t="s">
        <v>176</v>
      </c>
      <c r="D142" s="167" t="s">
        <v>158</v>
      </c>
      <c r="E142" s="168" t="s">
        <v>177</v>
      </c>
      <c r="F142" s="253" t="s">
        <v>178</v>
      </c>
      <c r="G142" s="253"/>
      <c r="H142" s="253"/>
      <c r="I142" s="253"/>
      <c r="J142" s="169" t="s">
        <v>161</v>
      </c>
      <c r="K142" s="170">
        <v>20</v>
      </c>
      <c r="L142" s="171">
        <v>0</v>
      </c>
      <c r="M142" s="255">
        <v>0</v>
      </c>
      <c r="N142" s="256"/>
      <c r="O142" s="256"/>
      <c r="P142" s="254">
        <f>ROUND(V142*K142,2)</f>
        <v>0</v>
      </c>
      <c r="Q142" s="254"/>
      <c r="R142" s="36"/>
      <c r="T142" s="172" t="s">
        <v>24</v>
      </c>
      <c r="U142" s="43" t="s">
        <v>47</v>
      </c>
      <c r="V142" s="119">
        <f>L142+M142</f>
        <v>0</v>
      </c>
      <c r="W142" s="119">
        <f>ROUND(L142*K142,2)</f>
        <v>0</v>
      </c>
      <c r="X142" s="119">
        <f>ROUND(M142*K142,2)</f>
        <v>0</v>
      </c>
      <c r="Y142" s="35"/>
      <c r="Z142" s="173">
        <f>Y142*K142</f>
        <v>0</v>
      </c>
      <c r="AA142" s="173">
        <v>0</v>
      </c>
      <c r="AB142" s="173">
        <f>AA142*K142</f>
        <v>0</v>
      </c>
      <c r="AC142" s="173">
        <v>0</v>
      </c>
      <c r="AD142" s="174">
        <f>AC142*K142</f>
        <v>0</v>
      </c>
      <c r="AR142" s="17" t="s">
        <v>162</v>
      </c>
      <c r="AT142" s="17" t="s">
        <v>158</v>
      </c>
      <c r="AU142" s="17" t="s">
        <v>163</v>
      </c>
      <c r="AY142" s="17" t="s">
        <v>157</v>
      </c>
      <c r="BE142" s="106">
        <f>IF(U142="základní",P142,0)</f>
        <v>0</v>
      </c>
      <c r="BF142" s="106">
        <f>IF(U142="snížená",P142,0)</f>
        <v>0</v>
      </c>
      <c r="BG142" s="106">
        <f>IF(U142="zákl. přenesená",P142,0)</f>
        <v>0</v>
      </c>
      <c r="BH142" s="106">
        <f>IF(U142="sníž. přenesená",P142,0)</f>
        <v>0</v>
      </c>
      <c r="BI142" s="106">
        <f>IF(U142="nulová",P142,0)</f>
        <v>0</v>
      </c>
      <c r="BJ142" s="17" t="s">
        <v>26</v>
      </c>
      <c r="BK142" s="106">
        <f>ROUND(V142*K142,2)</f>
        <v>0</v>
      </c>
      <c r="BL142" s="17" t="s">
        <v>162</v>
      </c>
      <c r="BM142" s="17" t="s">
        <v>176</v>
      </c>
    </row>
    <row r="143" spans="2:65" s="1" customFormat="1" ht="54" customHeight="1">
      <c r="B143" s="34"/>
      <c r="C143" s="35"/>
      <c r="D143" s="35"/>
      <c r="E143" s="35"/>
      <c r="F143" s="257" t="s">
        <v>179</v>
      </c>
      <c r="G143" s="258"/>
      <c r="H143" s="258"/>
      <c r="I143" s="258"/>
      <c r="J143" s="35"/>
      <c r="K143" s="35"/>
      <c r="L143" s="35"/>
      <c r="M143" s="35"/>
      <c r="N143" s="35"/>
      <c r="O143" s="35"/>
      <c r="P143" s="35"/>
      <c r="Q143" s="35"/>
      <c r="R143" s="36"/>
      <c r="T143" s="140"/>
      <c r="U143" s="35"/>
      <c r="V143" s="35"/>
      <c r="W143" s="35"/>
      <c r="X143" s="35"/>
      <c r="Y143" s="35"/>
      <c r="Z143" s="35"/>
      <c r="AA143" s="35"/>
      <c r="AB143" s="35"/>
      <c r="AC143" s="35"/>
      <c r="AD143" s="77"/>
      <c r="AT143" s="17" t="s">
        <v>165</v>
      </c>
      <c r="AU143" s="17" t="s">
        <v>163</v>
      </c>
    </row>
    <row r="144" spans="2:65" s="1" customFormat="1" ht="22.5" customHeight="1">
      <c r="B144" s="34"/>
      <c r="C144" s="167" t="s">
        <v>180</v>
      </c>
      <c r="D144" s="167" t="s">
        <v>158</v>
      </c>
      <c r="E144" s="168" t="s">
        <v>181</v>
      </c>
      <c r="F144" s="253" t="s">
        <v>182</v>
      </c>
      <c r="G144" s="253"/>
      <c r="H144" s="253"/>
      <c r="I144" s="253"/>
      <c r="J144" s="169" t="s">
        <v>161</v>
      </c>
      <c r="K144" s="170">
        <v>5</v>
      </c>
      <c r="L144" s="171">
        <v>0</v>
      </c>
      <c r="M144" s="255">
        <v>0</v>
      </c>
      <c r="N144" s="256"/>
      <c r="O144" s="256"/>
      <c r="P144" s="254">
        <f>ROUND(V144*K144,2)</f>
        <v>0</v>
      </c>
      <c r="Q144" s="254"/>
      <c r="R144" s="36"/>
      <c r="T144" s="172" t="s">
        <v>24</v>
      </c>
      <c r="U144" s="43" t="s">
        <v>47</v>
      </c>
      <c r="V144" s="119">
        <f>L144+M144</f>
        <v>0</v>
      </c>
      <c r="W144" s="119">
        <f>ROUND(L144*K144,2)</f>
        <v>0</v>
      </c>
      <c r="X144" s="119">
        <f>ROUND(M144*K144,2)</f>
        <v>0</v>
      </c>
      <c r="Y144" s="35"/>
      <c r="Z144" s="173">
        <f>Y144*K144</f>
        <v>0</v>
      </c>
      <c r="AA144" s="173">
        <v>0</v>
      </c>
      <c r="AB144" s="173">
        <f>AA144*K144</f>
        <v>0</v>
      </c>
      <c r="AC144" s="173">
        <v>0</v>
      </c>
      <c r="AD144" s="174">
        <f>AC144*K144</f>
        <v>0</v>
      </c>
      <c r="AR144" s="17" t="s">
        <v>162</v>
      </c>
      <c r="AT144" s="17" t="s">
        <v>158</v>
      </c>
      <c r="AU144" s="17" t="s">
        <v>163</v>
      </c>
      <c r="AY144" s="17" t="s">
        <v>157</v>
      </c>
      <c r="BE144" s="106">
        <f>IF(U144="základní",P144,0)</f>
        <v>0</v>
      </c>
      <c r="BF144" s="106">
        <f>IF(U144="snížená",P144,0)</f>
        <v>0</v>
      </c>
      <c r="BG144" s="106">
        <f>IF(U144="zákl. přenesená",P144,0)</f>
        <v>0</v>
      </c>
      <c r="BH144" s="106">
        <f>IF(U144="sníž. přenesená",P144,0)</f>
        <v>0</v>
      </c>
      <c r="BI144" s="106">
        <f>IF(U144="nulová",P144,0)</f>
        <v>0</v>
      </c>
      <c r="BJ144" s="17" t="s">
        <v>26</v>
      </c>
      <c r="BK144" s="106">
        <f>ROUND(V144*K144,2)</f>
        <v>0</v>
      </c>
      <c r="BL144" s="17" t="s">
        <v>162</v>
      </c>
      <c r="BM144" s="17" t="s">
        <v>180</v>
      </c>
    </row>
    <row r="145" spans="2:65" s="1" customFormat="1" ht="30" customHeight="1">
      <c r="B145" s="34"/>
      <c r="C145" s="35"/>
      <c r="D145" s="35"/>
      <c r="E145" s="35"/>
      <c r="F145" s="257" t="s">
        <v>183</v>
      </c>
      <c r="G145" s="258"/>
      <c r="H145" s="258"/>
      <c r="I145" s="258"/>
      <c r="J145" s="35"/>
      <c r="K145" s="35"/>
      <c r="L145" s="35"/>
      <c r="M145" s="35"/>
      <c r="N145" s="35"/>
      <c r="O145" s="35"/>
      <c r="P145" s="35"/>
      <c r="Q145" s="35"/>
      <c r="R145" s="36"/>
      <c r="T145" s="140"/>
      <c r="U145" s="35"/>
      <c r="V145" s="35"/>
      <c r="W145" s="35"/>
      <c r="X145" s="35"/>
      <c r="Y145" s="35"/>
      <c r="Z145" s="35"/>
      <c r="AA145" s="35"/>
      <c r="AB145" s="35"/>
      <c r="AC145" s="35"/>
      <c r="AD145" s="77"/>
      <c r="AT145" s="17" t="s">
        <v>165</v>
      </c>
      <c r="AU145" s="17" t="s">
        <v>163</v>
      </c>
    </row>
    <row r="146" spans="2:65" s="1" customFormat="1" ht="22.5" customHeight="1">
      <c r="B146" s="34"/>
      <c r="C146" s="167" t="s">
        <v>184</v>
      </c>
      <c r="D146" s="167" t="s">
        <v>158</v>
      </c>
      <c r="E146" s="168" t="s">
        <v>185</v>
      </c>
      <c r="F146" s="253" t="s">
        <v>186</v>
      </c>
      <c r="G146" s="253"/>
      <c r="H146" s="253"/>
      <c r="I146" s="253"/>
      <c r="J146" s="169" t="s">
        <v>161</v>
      </c>
      <c r="K146" s="170">
        <v>32</v>
      </c>
      <c r="L146" s="171">
        <v>0</v>
      </c>
      <c r="M146" s="255">
        <v>0</v>
      </c>
      <c r="N146" s="256"/>
      <c r="O146" s="256"/>
      <c r="P146" s="254">
        <f>ROUND(V146*K146,2)</f>
        <v>0</v>
      </c>
      <c r="Q146" s="254"/>
      <c r="R146" s="36"/>
      <c r="T146" s="172" t="s">
        <v>24</v>
      </c>
      <c r="U146" s="43" t="s">
        <v>47</v>
      </c>
      <c r="V146" s="119">
        <f>L146+M146</f>
        <v>0</v>
      </c>
      <c r="W146" s="119">
        <f>ROUND(L146*K146,2)</f>
        <v>0</v>
      </c>
      <c r="X146" s="119">
        <f>ROUND(M146*K146,2)</f>
        <v>0</v>
      </c>
      <c r="Y146" s="35"/>
      <c r="Z146" s="173">
        <f>Y146*K146</f>
        <v>0</v>
      </c>
      <c r="AA146" s="173">
        <v>0</v>
      </c>
      <c r="AB146" s="173">
        <f>AA146*K146</f>
        <v>0</v>
      </c>
      <c r="AC146" s="173">
        <v>0</v>
      </c>
      <c r="AD146" s="174">
        <f>AC146*K146</f>
        <v>0</v>
      </c>
      <c r="AR146" s="17" t="s">
        <v>162</v>
      </c>
      <c r="AT146" s="17" t="s">
        <v>158</v>
      </c>
      <c r="AU146" s="17" t="s">
        <v>163</v>
      </c>
      <c r="AY146" s="17" t="s">
        <v>157</v>
      </c>
      <c r="BE146" s="106">
        <f>IF(U146="základní",P146,0)</f>
        <v>0</v>
      </c>
      <c r="BF146" s="106">
        <f>IF(U146="snížená",P146,0)</f>
        <v>0</v>
      </c>
      <c r="BG146" s="106">
        <f>IF(U146="zákl. přenesená",P146,0)</f>
        <v>0</v>
      </c>
      <c r="BH146" s="106">
        <f>IF(U146="sníž. přenesená",P146,0)</f>
        <v>0</v>
      </c>
      <c r="BI146" s="106">
        <f>IF(U146="nulová",P146,0)</f>
        <v>0</v>
      </c>
      <c r="BJ146" s="17" t="s">
        <v>26</v>
      </c>
      <c r="BK146" s="106">
        <f>ROUND(V146*K146,2)</f>
        <v>0</v>
      </c>
      <c r="BL146" s="17" t="s">
        <v>162</v>
      </c>
      <c r="BM146" s="17" t="s">
        <v>184</v>
      </c>
    </row>
    <row r="147" spans="2:65" s="1" customFormat="1" ht="66" customHeight="1">
      <c r="B147" s="34"/>
      <c r="C147" s="35"/>
      <c r="D147" s="35"/>
      <c r="E147" s="35"/>
      <c r="F147" s="257" t="s">
        <v>187</v>
      </c>
      <c r="G147" s="258"/>
      <c r="H147" s="258"/>
      <c r="I147" s="258"/>
      <c r="J147" s="35"/>
      <c r="K147" s="35"/>
      <c r="L147" s="35"/>
      <c r="M147" s="35"/>
      <c r="N147" s="35"/>
      <c r="O147" s="35"/>
      <c r="P147" s="35"/>
      <c r="Q147" s="35"/>
      <c r="R147" s="36"/>
      <c r="T147" s="140"/>
      <c r="U147" s="35"/>
      <c r="V147" s="35"/>
      <c r="W147" s="35"/>
      <c r="X147" s="35"/>
      <c r="Y147" s="35"/>
      <c r="Z147" s="35"/>
      <c r="AA147" s="35"/>
      <c r="AB147" s="35"/>
      <c r="AC147" s="35"/>
      <c r="AD147" s="77"/>
      <c r="AT147" s="17" t="s">
        <v>165</v>
      </c>
      <c r="AU147" s="17" t="s">
        <v>163</v>
      </c>
    </row>
    <row r="148" spans="2:65" s="1" customFormat="1" ht="22.5" customHeight="1">
      <c r="B148" s="34"/>
      <c r="C148" s="167" t="s">
        <v>188</v>
      </c>
      <c r="D148" s="167" t="s">
        <v>158</v>
      </c>
      <c r="E148" s="168" t="s">
        <v>189</v>
      </c>
      <c r="F148" s="253" t="s">
        <v>190</v>
      </c>
      <c r="G148" s="253"/>
      <c r="H148" s="253"/>
      <c r="I148" s="253"/>
      <c r="J148" s="169" t="s">
        <v>161</v>
      </c>
      <c r="K148" s="170">
        <v>5</v>
      </c>
      <c r="L148" s="171">
        <v>0</v>
      </c>
      <c r="M148" s="255">
        <v>0</v>
      </c>
      <c r="N148" s="256"/>
      <c r="O148" s="256"/>
      <c r="P148" s="254">
        <f>ROUND(V148*K148,2)</f>
        <v>0</v>
      </c>
      <c r="Q148" s="254"/>
      <c r="R148" s="36"/>
      <c r="T148" s="172" t="s">
        <v>24</v>
      </c>
      <c r="U148" s="43" t="s">
        <v>47</v>
      </c>
      <c r="V148" s="119">
        <f>L148+M148</f>
        <v>0</v>
      </c>
      <c r="W148" s="119">
        <f>ROUND(L148*K148,2)</f>
        <v>0</v>
      </c>
      <c r="X148" s="119">
        <f>ROUND(M148*K148,2)</f>
        <v>0</v>
      </c>
      <c r="Y148" s="35"/>
      <c r="Z148" s="173">
        <f>Y148*K148</f>
        <v>0</v>
      </c>
      <c r="AA148" s="173">
        <v>0</v>
      </c>
      <c r="AB148" s="173">
        <f>AA148*K148</f>
        <v>0</v>
      </c>
      <c r="AC148" s="173">
        <v>0</v>
      </c>
      <c r="AD148" s="174">
        <f>AC148*K148</f>
        <v>0</v>
      </c>
      <c r="AR148" s="17" t="s">
        <v>162</v>
      </c>
      <c r="AT148" s="17" t="s">
        <v>158</v>
      </c>
      <c r="AU148" s="17" t="s">
        <v>163</v>
      </c>
      <c r="AY148" s="17" t="s">
        <v>157</v>
      </c>
      <c r="BE148" s="106">
        <f>IF(U148="základní",P148,0)</f>
        <v>0</v>
      </c>
      <c r="BF148" s="106">
        <f>IF(U148="snížená",P148,0)</f>
        <v>0</v>
      </c>
      <c r="BG148" s="106">
        <f>IF(U148="zákl. přenesená",P148,0)</f>
        <v>0</v>
      </c>
      <c r="BH148" s="106">
        <f>IF(U148="sníž. přenesená",P148,0)</f>
        <v>0</v>
      </c>
      <c r="BI148" s="106">
        <f>IF(U148="nulová",P148,0)</f>
        <v>0</v>
      </c>
      <c r="BJ148" s="17" t="s">
        <v>26</v>
      </c>
      <c r="BK148" s="106">
        <f>ROUND(V148*K148,2)</f>
        <v>0</v>
      </c>
      <c r="BL148" s="17" t="s">
        <v>162</v>
      </c>
      <c r="BM148" s="17" t="s">
        <v>188</v>
      </c>
    </row>
    <row r="149" spans="2:65" s="1" customFormat="1" ht="66" customHeight="1">
      <c r="B149" s="34"/>
      <c r="C149" s="35"/>
      <c r="D149" s="35"/>
      <c r="E149" s="35"/>
      <c r="F149" s="257" t="s">
        <v>191</v>
      </c>
      <c r="G149" s="258"/>
      <c r="H149" s="258"/>
      <c r="I149" s="258"/>
      <c r="J149" s="35"/>
      <c r="K149" s="35"/>
      <c r="L149" s="35"/>
      <c r="M149" s="35"/>
      <c r="N149" s="35"/>
      <c r="O149" s="35"/>
      <c r="P149" s="35"/>
      <c r="Q149" s="35"/>
      <c r="R149" s="36"/>
      <c r="T149" s="140"/>
      <c r="U149" s="35"/>
      <c r="V149" s="35"/>
      <c r="W149" s="35"/>
      <c r="X149" s="35"/>
      <c r="Y149" s="35"/>
      <c r="Z149" s="35"/>
      <c r="AA149" s="35"/>
      <c r="AB149" s="35"/>
      <c r="AC149" s="35"/>
      <c r="AD149" s="77"/>
      <c r="AT149" s="17" t="s">
        <v>165</v>
      </c>
      <c r="AU149" s="17" t="s">
        <v>163</v>
      </c>
    </row>
    <row r="150" spans="2:65" s="1" customFormat="1" ht="22.5" customHeight="1">
      <c r="B150" s="34"/>
      <c r="C150" s="167" t="s">
        <v>192</v>
      </c>
      <c r="D150" s="167" t="s">
        <v>158</v>
      </c>
      <c r="E150" s="168" t="s">
        <v>193</v>
      </c>
      <c r="F150" s="253" t="s">
        <v>194</v>
      </c>
      <c r="G150" s="253"/>
      <c r="H150" s="253"/>
      <c r="I150" s="253"/>
      <c r="J150" s="169" t="s">
        <v>161</v>
      </c>
      <c r="K150" s="170">
        <v>4</v>
      </c>
      <c r="L150" s="171">
        <v>0</v>
      </c>
      <c r="M150" s="255">
        <v>0</v>
      </c>
      <c r="N150" s="256"/>
      <c r="O150" s="256"/>
      <c r="P150" s="254">
        <f>ROUND(V150*K150,2)</f>
        <v>0</v>
      </c>
      <c r="Q150" s="254"/>
      <c r="R150" s="36"/>
      <c r="T150" s="172" t="s">
        <v>24</v>
      </c>
      <c r="U150" s="43" t="s">
        <v>47</v>
      </c>
      <c r="V150" s="119">
        <f>L150+M150</f>
        <v>0</v>
      </c>
      <c r="W150" s="119">
        <f>ROUND(L150*K150,2)</f>
        <v>0</v>
      </c>
      <c r="X150" s="119">
        <f>ROUND(M150*K150,2)</f>
        <v>0</v>
      </c>
      <c r="Y150" s="35"/>
      <c r="Z150" s="173">
        <f>Y150*K150</f>
        <v>0</v>
      </c>
      <c r="AA150" s="173">
        <v>0</v>
      </c>
      <c r="AB150" s="173">
        <f>AA150*K150</f>
        <v>0</v>
      </c>
      <c r="AC150" s="173">
        <v>0</v>
      </c>
      <c r="AD150" s="174">
        <f>AC150*K150</f>
        <v>0</v>
      </c>
      <c r="AR150" s="17" t="s">
        <v>162</v>
      </c>
      <c r="AT150" s="17" t="s">
        <v>158</v>
      </c>
      <c r="AU150" s="17" t="s">
        <v>163</v>
      </c>
      <c r="AY150" s="17" t="s">
        <v>157</v>
      </c>
      <c r="BE150" s="106">
        <f>IF(U150="základní",P150,0)</f>
        <v>0</v>
      </c>
      <c r="BF150" s="106">
        <f>IF(U150="snížená",P150,0)</f>
        <v>0</v>
      </c>
      <c r="BG150" s="106">
        <f>IF(U150="zákl. přenesená",P150,0)</f>
        <v>0</v>
      </c>
      <c r="BH150" s="106">
        <f>IF(U150="sníž. přenesená",P150,0)</f>
        <v>0</v>
      </c>
      <c r="BI150" s="106">
        <f>IF(U150="nulová",P150,0)</f>
        <v>0</v>
      </c>
      <c r="BJ150" s="17" t="s">
        <v>26</v>
      </c>
      <c r="BK150" s="106">
        <f>ROUND(V150*K150,2)</f>
        <v>0</v>
      </c>
      <c r="BL150" s="17" t="s">
        <v>162</v>
      </c>
      <c r="BM150" s="17" t="s">
        <v>192</v>
      </c>
    </row>
    <row r="151" spans="2:65" s="1" customFormat="1" ht="78" customHeight="1">
      <c r="B151" s="34"/>
      <c r="C151" s="35"/>
      <c r="D151" s="35"/>
      <c r="E151" s="35"/>
      <c r="F151" s="257" t="s">
        <v>195</v>
      </c>
      <c r="G151" s="258"/>
      <c r="H151" s="258"/>
      <c r="I151" s="258"/>
      <c r="J151" s="35"/>
      <c r="K151" s="35"/>
      <c r="L151" s="35"/>
      <c r="M151" s="35"/>
      <c r="N151" s="35"/>
      <c r="O151" s="35"/>
      <c r="P151" s="35"/>
      <c r="Q151" s="35"/>
      <c r="R151" s="36"/>
      <c r="T151" s="140"/>
      <c r="U151" s="35"/>
      <c r="V151" s="35"/>
      <c r="W151" s="35"/>
      <c r="X151" s="35"/>
      <c r="Y151" s="35"/>
      <c r="Z151" s="35"/>
      <c r="AA151" s="35"/>
      <c r="AB151" s="35"/>
      <c r="AC151" s="35"/>
      <c r="AD151" s="77"/>
      <c r="AT151" s="17" t="s">
        <v>165</v>
      </c>
      <c r="AU151" s="17" t="s">
        <v>163</v>
      </c>
    </row>
    <row r="152" spans="2:65" s="1" customFormat="1" ht="22.5" customHeight="1">
      <c r="B152" s="34"/>
      <c r="C152" s="167" t="s">
        <v>196</v>
      </c>
      <c r="D152" s="167" t="s">
        <v>158</v>
      </c>
      <c r="E152" s="168" t="s">
        <v>197</v>
      </c>
      <c r="F152" s="253" t="s">
        <v>198</v>
      </c>
      <c r="G152" s="253"/>
      <c r="H152" s="253"/>
      <c r="I152" s="253"/>
      <c r="J152" s="169" t="s">
        <v>161</v>
      </c>
      <c r="K152" s="170">
        <v>1</v>
      </c>
      <c r="L152" s="171">
        <v>0</v>
      </c>
      <c r="M152" s="255">
        <v>0</v>
      </c>
      <c r="N152" s="256"/>
      <c r="O152" s="256"/>
      <c r="P152" s="254">
        <f>ROUND(V152*K152,2)</f>
        <v>0</v>
      </c>
      <c r="Q152" s="254"/>
      <c r="R152" s="36"/>
      <c r="T152" s="172" t="s">
        <v>24</v>
      </c>
      <c r="U152" s="43" t="s">
        <v>47</v>
      </c>
      <c r="V152" s="119">
        <f>L152+M152</f>
        <v>0</v>
      </c>
      <c r="W152" s="119">
        <f>ROUND(L152*K152,2)</f>
        <v>0</v>
      </c>
      <c r="X152" s="119">
        <f>ROUND(M152*K152,2)</f>
        <v>0</v>
      </c>
      <c r="Y152" s="35"/>
      <c r="Z152" s="173">
        <f>Y152*K152</f>
        <v>0</v>
      </c>
      <c r="AA152" s="173">
        <v>0</v>
      </c>
      <c r="AB152" s="173">
        <f>AA152*K152</f>
        <v>0</v>
      </c>
      <c r="AC152" s="173">
        <v>0</v>
      </c>
      <c r="AD152" s="174">
        <f>AC152*K152</f>
        <v>0</v>
      </c>
      <c r="AR152" s="17" t="s">
        <v>162</v>
      </c>
      <c r="AT152" s="17" t="s">
        <v>158</v>
      </c>
      <c r="AU152" s="17" t="s">
        <v>163</v>
      </c>
      <c r="AY152" s="17" t="s">
        <v>157</v>
      </c>
      <c r="BE152" s="106">
        <f>IF(U152="základní",P152,0)</f>
        <v>0</v>
      </c>
      <c r="BF152" s="106">
        <f>IF(U152="snížená",P152,0)</f>
        <v>0</v>
      </c>
      <c r="BG152" s="106">
        <f>IF(U152="zákl. přenesená",P152,0)</f>
        <v>0</v>
      </c>
      <c r="BH152" s="106">
        <f>IF(U152="sníž. přenesená",P152,0)</f>
        <v>0</v>
      </c>
      <c r="BI152" s="106">
        <f>IF(U152="nulová",P152,0)</f>
        <v>0</v>
      </c>
      <c r="BJ152" s="17" t="s">
        <v>26</v>
      </c>
      <c r="BK152" s="106">
        <f>ROUND(V152*K152,2)</f>
        <v>0</v>
      </c>
      <c r="BL152" s="17" t="s">
        <v>162</v>
      </c>
      <c r="BM152" s="17" t="s">
        <v>196</v>
      </c>
    </row>
    <row r="153" spans="2:65" s="1" customFormat="1" ht="90" customHeight="1">
      <c r="B153" s="34"/>
      <c r="C153" s="35"/>
      <c r="D153" s="35"/>
      <c r="E153" s="35"/>
      <c r="F153" s="257" t="s">
        <v>199</v>
      </c>
      <c r="G153" s="258"/>
      <c r="H153" s="258"/>
      <c r="I153" s="258"/>
      <c r="J153" s="35"/>
      <c r="K153" s="35"/>
      <c r="L153" s="35"/>
      <c r="M153" s="35"/>
      <c r="N153" s="35"/>
      <c r="O153" s="35"/>
      <c r="P153" s="35"/>
      <c r="Q153" s="35"/>
      <c r="R153" s="36"/>
      <c r="T153" s="140"/>
      <c r="U153" s="35"/>
      <c r="V153" s="35"/>
      <c r="W153" s="35"/>
      <c r="X153" s="35"/>
      <c r="Y153" s="35"/>
      <c r="Z153" s="35"/>
      <c r="AA153" s="35"/>
      <c r="AB153" s="35"/>
      <c r="AC153" s="35"/>
      <c r="AD153" s="77"/>
      <c r="AT153" s="17" t="s">
        <v>165</v>
      </c>
      <c r="AU153" s="17" t="s">
        <v>163</v>
      </c>
    </row>
    <row r="154" spans="2:65" s="1" customFormat="1" ht="31.5" customHeight="1">
      <c r="B154" s="34"/>
      <c r="C154" s="167" t="s">
        <v>200</v>
      </c>
      <c r="D154" s="167" t="s">
        <v>158</v>
      </c>
      <c r="E154" s="168" t="s">
        <v>201</v>
      </c>
      <c r="F154" s="253" t="s">
        <v>202</v>
      </c>
      <c r="G154" s="253"/>
      <c r="H154" s="253"/>
      <c r="I154" s="253"/>
      <c r="J154" s="169" t="s">
        <v>161</v>
      </c>
      <c r="K154" s="170">
        <v>1</v>
      </c>
      <c r="L154" s="171">
        <v>0</v>
      </c>
      <c r="M154" s="255">
        <v>0</v>
      </c>
      <c r="N154" s="256"/>
      <c r="O154" s="256"/>
      <c r="P154" s="254">
        <f>ROUND(V154*K154,2)</f>
        <v>0</v>
      </c>
      <c r="Q154" s="254"/>
      <c r="R154" s="36"/>
      <c r="T154" s="172" t="s">
        <v>24</v>
      </c>
      <c r="U154" s="43" t="s">
        <v>47</v>
      </c>
      <c r="V154" s="119">
        <f>L154+M154</f>
        <v>0</v>
      </c>
      <c r="W154" s="119">
        <f>ROUND(L154*K154,2)</f>
        <v>0</v>
      </c>
      <c r="X154" s="119">
        <f>ROUND(M154*K154,2)</f>
        <v>0</v>
      </c>
      <c r="Y154" s="35"/>
      <c r="Z154" s="173">
        <f>Y154*K154</f>
        <v>0</v>
      </c>
      <c r="AA154" s="173">
        <v>0</v>
      </c>
      <c r="AB154" s="173">
        <f>AA154*K154</f>
        <v>0</v>
      </c>
      <c r="AC154" s="173">
        <v>0</v>
      </c>
      <c r="AD154" s="174">
        <f>AC154*K154</f>
        <v>0</v>
      </c>
      <c r="AR154" s="17" t="s">
        <v>162</v>
      </c>
      <c r="AT154" s="17" t="s">
        <v>158</v>
      </c>
      <c r="AU154" s="17" t="s">
        <v>163</v>
      </c>
      <c r="AY154" s="17" t="s">
        <v>157</v>
      </c>
      <c r="BE154" s="106">
        <f>IF(U154="základní",P154,0)</f>
        <v>0</v>
      </c>
      <c r="BF154" s="106">
        <f>IF(U154="snížená",P154,0)</f>
        <v>0</v>
      </c>
      <c r="BG154" s="106">
        <f>IF(U154="zákl. přenesená",P154,0)</f>
        <v>0</v>
      </c>
      <c r="BH154" s="106">
        <f>IF(U154="sníž. přenesená",P154,0)</f>
        <v>0</v>
      </c>
      <c r="BI154" s="106">
        <f>IF(U154="nulová",P154,0)</f>
        <v>0</v>
      </c>
      <c r="BJ154" s="17" t="s">
        <v>26</v>
      </c>
      <c r="BK154" s="106">
        <f>ROUND(V154*K154,2)</f>
        <v>0</v>
      </c>
      <c r="BL154" s="17" t="s">
        <v>162</v>
      </c>
      <c r="BM154" s="17" t="s">
        <v>200</v>
      </c>
    </row>
    <row r="155" spans="2:65" s="1" customFormat="1" ht="54" customHeight="1">
      <c r="B155" s="34"/>
      <c r="C155" s="35"/>
      <c r="D155" s="35"/>
      <c r="E155" s="35"/>
      <c r="F155" s="257" t="s">
        <v>203</v>
      </c>
      <c r="G155" s="258"/>
      <c r="H155" s="258"/>
      <c r="I155" s="258"/>
      <c r="J155" s="35"/>
      <c r="K155" s="35"/>
      <c r="L155" s="35"/>
      <c r="M155" s="35"/>
      <c r="N155" s="35"/>
      <c r="O155" s="35"/>
      <c r="P155" s="35"/>
      <c r="Q155" s="35"/>
      <c r="R155" s="36"/>
      <c r="T155" s="140"/>
      <c r="U155" s="35"/>
      <c r="V155" s="35"/>
      <c r="W155" s="35"/>
      <c r="X155" s="35"/>
      <c r="Y155" s="35"/>
      <c r="Z155" s="35"/>
      <c r="AA155" s="35"/>
      <c r="AB155" s="35"/>
      <c r="AC155" s="35"/>
      <c r="AD155" s="77"/>
      <c r="AT155" s="17" t="s">
        <v>165</v>
      </c>
      <c r="AU155" s="17" t="s">
        <v>163</v>
      </c>
    </row>
    <row r="156" spans="2:65" s="1" customFormat="1" ht="44.25" customHeight="1">
      <c r="B156" s="34"/>
      <c r="C156" s="167" t="s">
        <v>204</v>
      </c>
      <c r="D156" s="167" t="s">
        <v>158</v>
      </c>
      <c r="E156" s="168" t="s">
        <v>205</v>
      </c>
      <c r="F156" s="253" t="s">
        <v>206</v>
      </c>
      <c r="G156" s="253"/>
      <c r="H156" s="253"/>
      <c r="I156" s="253"/>
      <c r="J156" s="169" t="s">
        <v>207</v>
      </c>
      <c r="K156" s="170">
        <v>5</v>
      </c>
      <c r="L156" s="171">
        <v>0</v>
      </c>
      <c r="M156" s="255">
        <v>0</v>
      </c>
      <c r="N156" s="256"/>
      <c r="O156" s="256"/>
      <c r="P156" s="254">
        <f>ROUND(V156*K156,2)</f>
        <v>0</v>
      </c>
      <c r="Q156" s="254"/>
      <c r="R156" s="36"/>
      <c r="T156" s="172" t="s">
        <v>24</v>
      </c>
      <c r="U156" s="43" t="s">
        <v>47</v>
      </c>
      <c r="V156" s="119">
        <f>L156+M156</f>
        <v>0</v>
      </c>
      <c r="W156" s="119">
        <f>ROUND(L156*K156,2)</f>
        <v>0</v>
      </c>
      <c r="X156" s="119">
        <f>ROUND(M156*K156,2)</f>
        <v>0</v>
      </c>
      <c r="Y156" s="35"/>
      <c r="Z156" s="173">
        <f>Y156*K156</f>
        <v>0</v>
      </c>
      <c r="AA156" s="173">
        <v>0</v>
      </c>
      <c r="AB156" s="173">
        <f>AA156*K156</f>
        <v>0</v>
      </c>
      <c r="AC156" s="173">
        <v>0</v>
      </c>
      <c r="AD156" s="174">
        <f>AC156*K156</f>
        <v>0</v>
      </c>
      <c r="AR156" s="17" t="s">
        <v>162</v>
      </c>
      <c r="AT156" s="17" t="s">
        <v>158</v>
      </c>
      <c r="AU156" s="17" t="s">
        <v>163</v>
      </c>
      <c r="AY156" s="17" t="s">
        <v>157</v>
      </c>
      <c r="BE156" s="106">
        <f>IF(U156="základní",P156,0)</f>
        <v>0</v>
      </c>
      <c r="BF156" s="106">
        <f>IF(U156="snížená",P156,0)</f>
        <v>0</v>
      </c>
      <c r="BG156" s="106">
        <f>IF(U156="zákl. přenesená",P156,0)</f>
        <v>0</v>
      </c>
      <c r="BH156" s="106">
        <f>IF(U156="sníž. přenesená",P156,0)</f>
        <v>0</v>
      </c>
      <c r="BI156" s="106">
        <f>IF(U156="nulová",P156,0)</f>
        <v>0</v>
      </c>
      <c r="BJ156" s="17" t="s">
        <v>26</v>
      </c>
      <c r="BK156" s="106">
        <f>ROUND(V156*K156,2)</f>
        <v>0</v>
      </c>
      <c r="BL156" s="17" t="s">
        <v>162</v>
      </c>
      <c r="BM156" s="17" t="s">
        <v>204</v>
      </c>
    </row>
    <row r="157" spans="2:65" s="1" customFormat="1" ht="30" customHeight="1">
      <c r="B157" s="34"/>
      <c r="C157" s="35"/>
      <c r="D157" s="35"/>
      <c r="E157" s="35"/>
      <c r="F157" s="257" t="s">
        <v>206</v>
      </c>
      <c r="G157" s="258"/>
      <c r="H157" s="258"/>
      <c r="I157" s="258"/>
      <c r="J157" s="35"/>
      <c r="K157" s="35"/>
      <c r="L157" s="35"/>
      <c r="M157" s="35"/>
      <c r="N157" s="35"/>
      <c r="O157" s="35"/>
      <c r="P157" s="35"/>
      <c r="Q157" s="35"/>
      <c r="R157" s="36"/>
      <c r="T157" s="140"/>
      <c r="U157" s="35"/>
      <c r="V157" s="35"/>
      <c r="W157" s="35"/>
      <c r="X157" s="35"/>
      <c r="Y157" s="35"/>
      <c r="Z157" s="35"/>
      <c r="AA157" s="35"/>
      <c r="AB157" s="35"/>
      <c r="AC157" s="35"/>
      <c r="AD157" s="77"/>
      <c r="AT157" s="17" t="s">
        <v>165</v>
      </c>
      <c r="AU157" s="17" t="s">
        <v>163</v>
      </c>
    </row>
    <row r="158" spans="2:65" s="1" customFormat="1" ht="44.25" customHeight="1">
      <c r="B158" s="34"/>
      <c r="C158" s="167" t="s">
        <v>12</v>
      </c>
      <c r="D158" s="167" t="s">
        <v>158</v>
      </c>
      <c r="E158" s="168" t="s">
        <v>208</v>
      </c>
      <c r="F158" s="253" t="s">
        <v>209</v>
      </c>
      <c r="G158" s="253"/>
      <c r="H158" s="253"/>
      <c r="I158" s="253"/>
      <c r="J158" s="169" t="s">
        <v>210</v>
      </c>
      <c r="K158" s="170">
        <v>170</v>
      </c>
      <c r="L158" s="171">
        <v>0</v>
      </c>
      <c r="M158" s="255">
        <v>0</v>
      </c>
      <c r="N158" s="256"/>
      <c r="O158" s="256"/>
      <c r="P158" s="254">
        <f>ROUND(V158*K158,2)</f>
        <v>0</v>
      </c>
      <c r="Q158" s="254"/>
      <c r="R158" s="36"/>
      <c r="T158" s="172" t="s">
        <v>24</v>
      </c>
      <c r="U158" s="43" t="s">
        <v>47</v>
      </c>
      <c r="V158" s="119">
        <f>L158+M158</f>
        <v>0</v>
      </c>
      <c r="W158" s="119">
        <f>ROUND(L158*K158,2)</f>
        <v>0</v>
      </c>
      <c r="X158" s="119">
        <f>ROUND(M158*K158,2)</f>
        <v>0</v>
      </c>
      <c r="Y158" s="35"/>
      <c r="Z158" s="173">
        <f>Y158*K158</f>
        <v>0</v>
      </c>
      <c r="AA158" s="173">
        <v>0</v>
      </c>
      <c r="AB158" s="173">
        <f>AA158*K158</f>
        <v>0</v>
      </c>
      <c r="AC158" s="173">
        <v>0</v>
      </c>
      <c r="AD158" s="174">
        <f>AC158*K158</f>
        <v>0</v>
      </c>
      <c r="AR158" s="17" t="s">
        <v>162</v>
      </c>
      <c r="AT158" s="17" t="s">
        <v>158</v>
      </c>
      <c r="AU158" s="17" t="s">
        <v>163</v>
      </c>
      <c r="AY158" s="17" t="s">
        <v>157</v>
      </c>
      <c r="BE158" s="106">
        <f>IF(U158="základní",P158,0)</f>
        <v>0</v>
      </c>
      <c r="BF158" s="106">
        <f>IF(U158="snížená",P158,0)</f>
        <v>0</v>
      </c>
      <c r="BG158" s="106">
        <f>IF(U158="zákl. přenesená",P158,0)</f>
        <v>0</v>
      </c>
      <c r="BH158" s="106">
        <f>IF(U158="sníž. přenesená",P158,0)</f>
        <v>0</v>
      </c>
      <c r="BI158" s="106">
        <f>IF(U158="nulová",P158,0)</f>
        <v>0</v>
      </c>
      <c r="BJ158" s="17" t="s">
        <v>26</v>
      </c>
      <c r="BK158" s="106">
        <f>ROUND(V158*K158,2)</f>
        <v>0</v>
      </c>
      <c r="BL158" s="17" t="s">
        <v>162</v>
      </c>
      <c r="BM158" s="17" t="s">
        <v>12</v>
      </c>
    </row>
    <row r="159" spans="2:65" s="1" customFormat="1" ht="30" customHeight="1">
      <c r="B159" s="34"/>
      <c r="C159" s="35"/>
      <c r="D159" s="35"/>
      <c r="E159" s="35"/>
      <c r="F159" s="257" t="s">
        <v>209</v>
      </c>
      <c r="G159" s="258"/>
      <c r="H159" s="258"/>
      <c r="I159" s="258"/>
      <c r="J159" s="35"/>
      <c r="K159" s="35"/>
      <c r="L159" s="35"/>
      <c r="M159" s="35"/>
      <c r="N159" s="35"/>
      <c r="O159" s="35"/>
      <c r="P159" s="35"/>
      <c r="Q159" s="35"/>
      <c r="R159" s="36"/>
      <c r="T159" s="140"/>
      <c r="U159" s="35"/>
      <c r="V159" s="35"/>
      <c r="W159" s="35"/>
      <c r="X159" s="35"/>
      <c r="Y159" s="35"/>
      <c r="Z159" s="35"/>
      <c r="AA159" s="35"/>
      <c r="AB159" s="35"/>
      <c r="AC159" s="35"/>
      <c r="AD159" s="77"/>
      <c r="AT159" s="17" t="s">
        <v>165</v>
      </c>
      <c r="AU159" s="17" t="s">
        <v>163</v>
      </c>
    </row>
    <row r="160" spans="2:65" s="1" customFormat="1" ht="44.25" customHeight="1">
      <c r="B160" s="34"/>
      <c r="C160" s="167" t="s">
        <v>162</v>
      </c>
      <c r="D160" s="167" t="s">
        <v>158</v>
      </c>
      <c r="E160" s="168" t="s">
        <v>211</v>
      </c>
      <c r="F160" s="253" t="s">
        <v>212</v>
      </c>
      <c r="G160" s="253"/>
      <c r="H160" s="253"/>
      <c r="I160" s="253"/>
      <c r="J160" s="169" t="s">
        <v>207</v>
      </c>
      <c r="K160" s="170">
        <v>100</v>
      </c>
      <c r="L160" s="171">
        <v>0</v>
      </c>
      <c r="M160" s="255">
        <v>0</v>
      </c>
      <c r="N160" s="256"/>
      <c r="O160" s="256"/>
      <c r="P160" s="254">
        <f>ROUND(V160*K160,2)</f>
        <v>0</v>
      </c>
      <c r="Q160" s="254"/>
      <c r="R160" s="36"/>
      <c r="T160" s="172" t="s">
        <v>24</v>
      </c>
      <c r="U160" s="43" t="s">
        <v>47</v>
      </c>
      <c r="V160" s="119">
        <f>L160+M160</f>
        <v>0</v>
      </c>
      <c r="W160" s="119">
        <f>ROUND(L160*K160,2)</f>
        <v>0</v>
      </c>
      <c r="X160" s="119">
        <f>ROUND(M160*K160,2)</f>
        <v>0</v>
      </c>
      <c r="Y160" s="35"/>
      <c r="Z160" s="173">
        <f>Y160*K160</f>
        <v>0</v>
      </c>
      <c r="AA160" s="173">
        <v>0</v>
      </c>
      <c r="AB160" s="173">
        <f>AA160*K160</f>
        <v>0</v>
      </c>
      <c r="AC160" s="173">
        <v>0</v>
      </c>
      <c r="AD160" s="174">
        <f>AC160*K160</f>
        <v>0</v>
      </c>
      <c r="AR160" s="17" t="s">
        <v>162</v>
      </c>
      <c r="AT160" s="17" t="s">
        <v>158</v>
      </c>
      <c r="AU160" s="17" t="s">
        <v>163</v>
      </c>
      <c r="AY160" s="17" t="s">
        <v>157</v>
      </c>
      <c r="BE160" s="106">
        <f>IF(U160="základní",P160,0)</f>
        <v>0</v>
      </c>
      <c r="BF160" s="106">
        <f>IF(U160="snížená",P160,0)</f>
        <v>0</v>
      </c>
      <c r="BG160" s="106">
        <f>IF(U160="zákl. přenesená",P160,0)</f>
        <v>0</v>
      </c>
      <c r="BH160" s="106">
        <f>IF(U160="sníž. přenesená",P160,0)</f>
        <v>0</v>
      </c>
      <c r="BI160" s="106">
        <f>IF(U160="nulová",P160,0)</f>
        <v>0</v>
      </c>
      <c r="BJ160" s="17" t="s">
        <v>26</v>
      </c>
      <c r="BK160" s="106">
        <f>ROUND(V160*K160,2)</f>
        <v>0</v>
      </c>
      <c r="BL160" s="17" t="s">
        <v>162</v>
      </c>
      <c r="BM160" s="17" t="s">
        <v>162</v>
      </c>
    </row>
    <row r="161" spans="2:65" s="1" customFormat="1" ht="30" customHeight="1">
      <c r="B161" s="34"/>
      <c r="C161" s="35"/>
      <c r="D161" s="35"/>
      <c r="E161" s="35"/>
      <c r="F161" s="257" t="s">
        <v>212</v>
      </c>
      <c r="G161" s="258"/>
      <c r="H161" s="258"/>
      <c r="I161" s="258"/>
      <c r="J161" s="35"/>
      <c r="K161" s="35"/>
      <c r="L161" s="35"/>
      <c r="M161" s="35"/>
      <c r="N161" s="35"/>
      <c r="O161" s="35"/>
      <c r="P161" s="35"/>
      <c r="Q161" s="35"/>
      <c r="R161" s="36"/>
      <c r="T161" s="140"/>
      <c r="U161" s="35"/>
      <c r="V161" s="35"/>
      <c r="W161" s="35"/>
      <c r="X161" s="35"/>
      <c r="Y161" s="35"/>
      <c r="Z161" s="35"/>
      <c r="AA161" s="35"/>
      <c r="AB161" s="35"/>
      <c r="AC161" s="35"/>
      <c r="AD161" s="77"/>
      <c r="AT161" s="17" t="s">
        <v>165</v>
      </c>
      <c r="AU161" s="17" t="s">
        <v>163</v>
      </c>
    </row>
    <row r="162" spans="2:65" s="1" customFormat="1" ht="22.5" customHeight="1">
      <c r="B162" s="34"/>
      <c r="C162" s="167" t="s">
        <v>213</v>
      </c>
      <c r="D162" s="167" t="s">
        <v>158</v>
      </c>
      <c r="E162" s="168" t="s">
        <v>214</v>
      </c>
      <c r="F162" s="253" t="s">
        <v>215</v>
      </c>
      <c r="G162" s="253"/>
      <c r="H162" s="253"/>
      <c r="I162" s="253"/>
      <c r="J162" s="169" t="s">
        <v>207</v>
      </c>
      <c r="K162" s="170">
        <v>10</v>
      </c>
      <c r="L162" s="171">
        <v>0</v>
      </c>
      <c r="M162" s="255">
        <v>0</v>
      </c>
      <c r="N162" s="256"/>
      <c r="O162" s="256"/>
      <c r="P162" s="254">
        <f>ROUND(V162*K162,2)</f>
        <v>0</v>
      </c>
      <c r="Q162" s="254"/>
      <c r="R162" s="36"/>
      <c r="T162" s="172" t="s">
        <v>24</v>
      </c>
      <c r="U162" s="43" t="s">
        <v>47</v>
      </c>
      <c r="V162" s="119">
        <f>L162+M162</f>
        <v>0</v>
      </c>
      <c r="W162" s="119">
        <f>ROUND(L162*K162,2)</f>
        <v>0</v>
      </c>
      <c r="X162" s="119">
        <f>ROUND(M162*K162,2)</f>
        <v>0</v>
      </c>
      <c r="Y162" s="35"/>
      <c r="Z162" s="173">
        <f>Y162*K162</f>
        <v>0</v>
      </c>
      <c r="AA162" s="173">
        <v>0</v>
      </c>
      <c r="AB162" s="173">
        <f>AA162*K162</f>
        <v>0</v>
      </c>
      <c r="AC162" s="173">
        <v>0</v>
      </c>
      <c r="AD162" s="174">
        <f>AC162*K162</f>
        <v>0</v>
      </c>
      <c r="AR162" s="17" t="s">
        <v>162</v>
      </c>
      <c r="AT162" s="17" t="s">
        <v>158</v>
      </c>
      <c r="AU162" s="17" t="s">
        <v>163</v>
      </c>
      <c r="AY162" s="17" t="s">
        <v>157</v>
      </c>
      <c r="BE162" s="106">
        <f>IF(U162="základní",P162,0)</f>
        <v>0</v>
      </c>
      <c r="BF162" s="106">
        <f>IF(U162="snížená",P162,0)</f>
        <v>0</v>
      </c>
      <c r="BG162" s="106">
        <f>IF(U162="zákl. přenesená",P162,0)</f>
        <v>0</v>
      </c>
      <c r="BH162" s="106">
        <f>IF(U162="sníž. přenesená",P162,0)</f>
        <v>0</v>
      </c>
      <c r="BI162" s="106">
        <f>IF(U162="nulová",P162,0)</f>
        <v>0</v>
      </c>
      <c r="BJ162" s="17" t="s">
        <v>26</v>
      </c>
      <c r="BK162" s="106">
        <f>ROUND(V162*K162,2)</f>
        <v>0</v>
      </c>
      <c r="BL162" s="17" t="s">
        <v>162</v>
      </c>
      <c r="BM162" s="17" t="s">
        <v>213</v>
      </c>
    </row>
    <row r="163" spans="2:65" s="1" customFormat="1" ht="42" customHeight="1">
      <c r="B163" s="34"/>
      <c r="C163" s="35"/>
      <c r="D163" s="35"/>
      <c r="E163" s="35"/>
      <c r="F163" s="257" t="s">
        <v>216</v>
      </c>
      <c r="G163" s="258"/>
      <c r="H163" s="258"/>
      <c r="I163" s="258"/>
      <c r="J163" s="35"/>
      <c r="K163" s="35"/>
      <c r="L163" s="35"/>
      <c r="M163" s="35"/>
      <c r="N163" s="35"/>
      <c r="O163" s="35"/>
      <c r="P163" s="35"/>
      <c r="Q163" s="35"/>
      <c r="R163" s="36"/>
      <c r="T163" s="140"/>
      <c r="U163" s="35"/>
      <c r="V163" s="35"/>
      <c r="W163" s="35"/>
      <c r="X163" s="35"/>
      <c r="Y163" s="35"/>
      <c r="Z163" s="35"/>
      <c r="AA163" s="35"/>
      <c r="AB163" s="35"/>
      <c r="AC163" s="35"/>
      <c r="AD163" s="77"/>
      <c r="AT163" s="17" t="s">
        <v>165</v>
      </c>
      <c r="AU163" s="17" t="s">
        <v>163</v>
      </c>
    </row>
    <row r="164" spans="2:65" s="1" customFormat="1" ht="31.5" customHeight="1">
      <c r="B164" s="34"/>
      <c r="C164" s="167" t="s">
        <v>217</v>
      </c>
      <c r="D164" s="167" t="s">
        <v>158</v>
      </c>
      <c r="E164" s="168" t="s">
        <v>218</v>
      </c>
      <c r="F164" s="253" t="s">
        <v>219</v>
      </c>
      <c r="G164" s="253"/>
      <c r="H164" s="253"/>
      <c r="I164" s="253"/>
      <c r="J164" s="169" t="s">
        <v>220</v>
      </c>
      <c r="K164" s="170">
        <v>200</v>
      </c>
      <c r="L164" s="171">
        <v>0</v>
      </c>
      <c r="M164" s="255">
        <v>0</v>
      </c>
      <c r="N164" s="256"/>
      <c r="O164" s="256"/>
      <c r="P164" s="254">
        <f>ROUND(V164*K164,2)</f>
        <v>0</v>
      </c>
      <c r="Q164" s="254"/>
      <c r="R164" s="36"/>
      <c r="T164" s="172" t="s">
        <v>24</v>
      </c>
      <c r="U164" s="43" t="s">
        <v>47</v>
      </c>
      <c r="V164" s="119">
        <f>L164+M164</f>
        <v>0</v>
      </c>
      <c r="W164" s="119">
        <f>ROUND(L164*K164,2)</f>
        <v>0</v>
      </c>
      <c r="X164" s="119">
        <f>ROUND(M164*K164,2)</f>
        <v>0</v>
      </c>
      <c r="Y164" s="35"/>
      <c r="Z164" s="173">
        <f>Y164*K164</f>
        <v>0</v>
      </c>
      <c r="AA164" s="173">
        <v>0</v>
      </c>
      <c r="AB164" s="173">
        <f>AA164*K164</f>
        <v>0</v>
      </c>
      <c r="AC164" s="173">
        <v>0</v>
      </c>
      <c r="AD164" s="174">
        <f>AC164*K164</f>
        <v>0</v>
      </c>
      <c r="AR164" s="17" t="s">
        <v>162</v>
      </c>
      <c r="AT164" s="17" t="s">
        <v>158</v>
      </c>
      <c r="AU164" s="17" t="s">
        <v>163</v>
      </c>
      <c r="AY164" s="17" t="s">
        <v>157</v>
      </c>
      <c r="BE164" s="106">
        <f>IF(U164="základní",P164,0)</f>
        <v>0</v>
      </c>
      <c r="BF164" s="106">
        <f>IF(U164="snížená",P164,0)</f>
        <v>0</v>
      </c>
      <c r="BG164" s="106">
        <f>IF(U164="zákl. přenesená",P164,0)</f>
        <v>0</v>
      </c>
      <c r="BH164" s="106">
        <f>IF(U164="sníž. přenesená",P164,0)</f>
        <v>0</v>
      </c>
      <c r="BI164" s="106">
        <f>IF(U164="nulová",P164,0)</f>
        <v>0</v>
      </c>
      <c r="BJ164" s="17" t="s">
        <v>26</v>
      </c>
      <c r="BK164" s="106">
        <f>ROUND(V164*K164,2)</f>
        <v>0</v>
      </c>
      <c r="BL164" s="17" t="s">
        <v>162</v>
      </c>
      <c r="BM164" s="17" t="s">
        <v>217</v>
      </c>
    </row>
    <row r="165" spans="2:65" s="1" customFormat="1" ht="54" customHeight="1">
      <c r="B165" s="34"/>
      <c r="C165" s="35"/>
      <c r="D165" s="35"/>
      <c r="E165" s="35"/>
      <c r="F165" s="257" t="s">
        <v>221</v>
      </c>
      <c r="G165" s="258"/>
      <c r="H165" s="258"/>
      <c r="I165" s="258"/>
      <c r="J165" s="35"/>
      <c r="K165" s="35"/>
      <c r="L165" s="35"/>
      <c r="M165" s="35"/>
      <c r="N165" s="35"/>
      <c r="O165" s="35"/>
      <c r="P165" s="35"/>
      <c r="Q165" s="35"/>
      <c r="R165" s="36"/>
      <c r="T165" s="140"/>
      <c r="U165" s="35"/>
      <c r="V165" s="35"/>
      <c r="W165" s="35"/>
      <c r="X165" s="35"/>
      <c r="Y165" s="35"/>
      <c r="Z165" s="35"/>
      <c r="AA165" s="35"/>
      <c r="AB165" s="35"/>
      <c r="AC165" s="35"/>
      <c r="AD165" s="77"/>
      <c r="AT165" s="17" t="s">
        <v>165</v>
      </c>
      <c r="AU165" s="17" t="s">
        <v>163</v>
      </c>
    </row>
    <row r="166" spans="2:65" s="9" customFormat="1" ht="22.35" customHeight="1">
      <c r="B166" s="155"/>
      <c r="C166" s="156"/>
      <c r="D166" s="166" t="s">
        <v>122</v>
      </c>
      <c r="E166" s="166"/>
      <c r="F166" s="166"/>
      <c r="G166" s="166"/>
      <c r="H166" s="166"/>
      <c r="I166" s="166"/>
      <c r="J166" s="166"/>
      <c r="K166" s="166"/>
      <c r="L166" s="166"/>
      <c r="M166" s="266">
        <f>BK166</f>
        <v>0</v>
      </c>
      <c r="N166" s="267"/>
      <c r="O166" s="267"/>
      <c r="P166" s="267"/>
      <c r="Q166" s="267"/>
      <c r="R166" s="158"/>
      <c r="T166" s="159"/>
      <c r="U166" s="156"/>
      <c r="V166" s="156"/>
      <c r="W166" s="160">
        <f>SUM(W167:W216)</f>
        <v>0</v>
      </c>
      <c r="X166" s="160">
        <f>SUM(X167:X216)</f>
        <v>0</v>
      </c>
      <c r="Y166" s="156"/>
      <c r="Z166" s="161">
        <f>SUM(Z167:Z216)</f>
        <v>0</v>
      </c>
      <c r="AA166" s="156"/>
      <c r="AB166" s="161">
        <f>SUM(AB167:AB216)</f>
        <v>0</v>
      </c>
      <c r="AC166" s="156"/>
      <c r="AD166" s="162">
        <f>SUM(AD167:AD216)</f>
        <v>0</v>
      </c>
      <c r="AR166" s="163" t="s">
        <v>26</v>
      </c>
      <c r="AT166" s="164" t="s">
        <v>83</v>
      </c>
      <c r="AU166" s="164" t="s">
        <v>107</v>
      </c>
      <c r="AY166" s="163" t="s">
        <v>157</v>
      </c>
      <c r="BK166" s="165">
        <f>SUM(BK167:BK216)</f>
        <v>0</v>
      </c>
    </row>
    <row r="167" spans="2:65" s="1" customFormat="1" ht="31.5" customHeight="1">
      <c r="B167" s="34"/>
      <c r="C167" s="167" t="s">
        <v>222</v>
      </c>
      <c r="D167" s="167" t="s">
        <v>158</v>
      </c>
      <c r="E167" s="168" t="s">
        <v>223</v>
      </c>
      <c r="F167" s="253" t="s">
        <v>224</v>
      </c>
      <c r="G167" s="253"/>
      <c r="H167" s="253"/>
      <c r="I167" s="253"/>
      <c r="J167" s="169" t="s">
        <v>161</v>
      </c>
      <c r="K167" s="170">
        <v>1</v>
      </c>
      <c r="L167" s="171">
        <v>0</v>
      </c>
      <c r="M167" s="255">
        <v>0</v>
      </c>
      <c r="N167" s="256"/>
      <c r="O167" s="256"/>
      <c r="P167" s="254">
        <f>ROUND(V167*K167,2)</f>
        <v>0</v>
      </c>
      <c r="Q167" s="254"/>
      <c r="R167" s="36"/>
      <c r="T167" s="172" t="s">
        <v>24</v>
      </c>
      <c r="U167" s="43" t="s">
        <v>47</v>
      </c>
      <c r="V167" s="119">
        <f>L167+M167</f>
        <v>0</v>
      </c>
      <c r="W167" s="119">
        <f>ROUND(L167*K167,2)</f>
        <v>0</v>
      </c>
      <c r="X167" s="119">
        <f>ROUND(M167*K167,2)</f>
        <v>0</v>
      </c>
      <c r="Y167" s="35"/>
      <c r="Z167" s="173">
        <f>Y167*K167</f>
        <v>0</v>
      </c>
      <c r="AA167" s="173">
        <v>0</v>
      </c>
      <c r="AB167" s="173">
        <f>AA167*K167</f>
        <v>0</v>
      </c>
      <c r="AC167" s="173">
        <v>0</v>
      </c>
      <c r="AD167" s="174">
        <f>AC167*K167</f>
        <v>0</v>
      </c>
      <c r="AR167" s="17" t="s">
        <v>162</v>
      </c>
      <c r="AT167" s="17" t="s">
        <v>158</v>
      </c>
      <c r="AU167" s="17" t="s">
        <v>163</v>
      </c>
      <c r="AY167" s="17" t="s">
        <v>157</v>
      </c>
      <c r="BE167" s="106">
        <f>IF(U167="základní",P167,0)</f>
        <v>0</v>
      </c>
      <c r="BF167" s="106">
        <f>IF(U167="snížená",P167,0)</f>
        <v>0</v>
      </c>
      <c r="BG167" s="106">
        <f>IF(U167="zákl. přenesená",P167,0)</f>
        <v>0</v>
      </c>
      <c r="BH167" s="106">
        <f>IF(U167="sníž. přenesená",P167,0)</f>
        <v>0</v>
      </c>
      <c r="BI167" s="106">
        <f>IF(U167="nulová",P167,0)</f>
        <v>0</v>
      </c>
      <c r="BJ167" s="17" t="s">
        <v>26</v>
      </c>
      <c r="BK167" s="106">
        <f>ROUND(V167*K167,2)</f>
        <v>0</v>
      </c>
      <c r="BL167" s="17" t="s">
        <v>162</v>
      </c>
      <c r="BM167" s="17" t="s">
        <v>222</v>
      </c>
    </row>
    <row r="168" spans="2:65" s="1" customFormat="1" ht="174" customHeight="1">
      <c r="B168" s="34"/>
      <c r="C168" s="35"/>
      <c r="D168" s="35"/>
      <c r="E168" s="35"/>
      <c r="F168" s="257" t="s">
        <v>225</v>
      </c>
      <c r="G168" s="258"/>
      <c r="H168" s="258"/>
      <c r="I168" s="258"/>
      <c r="J168" s="35"/>
      <c r="K168" s="35"/>
      <c r="L168" s="35"/>
      <c r="M168" s="35"/>
      <c r="N168" s="35"/>
      <c r="O168" s="35"/>
      <c r="P168" s="35"/>
      <c r="Q168" s="35"/>
      <c r="R168" s="36"/>
      <c r="T168" s="140"/>
      <c r="U168" s="35"/>
      <c r="V168" s="35"/>
      <c r="W168" s="35"/>
      <c r="X168" s="35"/>
      <c r="Y168" s="35"/>
      <c r="Z168" s="35"/>
      <c r="AA168" s="35"/>
      <c r="AB168" s="35"/>
      <c r="AC168" s="35"/>
      <c r="AD168" s="77"/>
      <c r="AT168" s="17" t="s">
        <v>165</v>
      </c>
      <c r="AU168" s="17" t="s">
        <v>163</v>
      </c>
    </row>
    <row r="169" spans="2:65" s="1" customFormat="1" ht="31.5" customHeight="1">
      <c r="B169" s="34"/>
      <c r="C169" s="167" t="s">
        <v>226</v>
      </c>
      <c r="D169" s="167" t="s">
        <v>158</v>
      </c>
      <c r="E169" s="168" t="s">
        <v>227</v>
      </c>
      <c r="F169" s="253" t="s">
        <v>224</v>
      </c>
      <c r="G169" s="253"/>
      <c r="H169" s="253"/>
      <c r="I169" s="253"/>
      <c r="J169" s="169" t="s">
        <v>161</v>
      </c>
      <c r="K169" s="170">
        <v>1</v>
      </c>
      <c r="L169" s="171">
        <v>0</v>
      </c>
      <c r="M169" s="255">
        <v>0</v>
      </c>
      <c r="N169" s="256"/>
      <c r="O169" s="256"/>
      <c r="P169" s="254">
        <f>ROUND(V169*K169,2)</f>
        <v>0</v>
      </c>
      <c r="Q169" s="254"/>
      <c r="R169" s="36"/>
      <c r="T169" s="172" t="s">
        <v>24</v>
      </c>
      <c r="U169" s="43" t="s">
        <v>47</v>
      </c>
      <c r="V169" s="119">
        <f>L169+M169</f>
        <v>0</v>
      </c>
      <c r="W169" s="119">
        <f>ROUND(L169*K169,2)</f>
        <v>0</v>
      </c>
      <c r="X169" s="119">
        <f>ROUND(M169*K169,2)</f>
        <v>0</v>
      </c>
      <c r="Y169" s="35"/>
      <c r="Z169" s="173">
        <f>Y169*K169</f>
        <v>0</v>
      </c>
      <c r="AA169" s="173">
        <v>0</v>
      </c>
      <c r="AB169" s="173">
        <f>AA169*K169</f>
        <v>0</v>
      </c>
      <c r="AC169" s="173">
        <v>0</v>
      </c>
      <c r="AD169" s="174">
        <f>AC169*K169</f>
        <v>0</v>
      </c>
      <c r="AR169" s="17" t="s">
        <v>162</v>
      </c>
      <c r="AT169" s="17" t="s">
        <v>158</v>
      </c>
      <c r="AU169" s="17" t="s">
        <v>163</v>
      </c>
      <c r="AY169" s="17" t="s">
        <v>157</v>
      </c>
      <c r="BE169" s="106">
        <f>IF(U169="základní",P169,0)</f>
        <v>0</v>
      </c>
      <c r="BF169" s="106">
        <f>IF(U169="snížená",P169,0)</f>
        <v>0</v>
      </c>
      <c r="BG169" s="106">
        <f>IF(U169="zákl. přenesená",P169,0)</f>
        <v>0</v>
      </c>
      <c r="BH169" s="106">
        <f>IF(U169="sníž. přenesená",P169,0)</f>
        <v>0</v>
      </c>
      <c r="BI169" s="106">
        <f>IF(U169="nulová",P169,0)</f>
        <v>0</v>
      </c>
      <c r="BJ169" s="17" t="s">
        <v>26</v>
      </c>
      <c r="BK169" s="106">
        <f>ROUND(V169*K169,2)</f>
        <v>0</v>
      </c>
      <c r="BL169" s="17" t="s">
        <v>162</v>
      </c>
      <c r="BM169" s="17" t="s">
        <v>226</v>
      </c>
    </row>
    <row r="170" spans="2:65" s="1" customFormat="1" ht="174" customHeight="1">
      <c r="B170" s="34"/>
      <c r="C170" s="35"/>
      <c r="D170" s="35"/>
      <c r="E170" s="35"/>
      <c r="F170" s="257" t="s">
        <v>228</v>
      </c>
      <c r="G170" s="258"/>
      <c r="H170" s="258"/>
      <c r="I170" s="258"/>
      <c r="J170" s="35"/>
      <c r="K170" s="35"/>
      <c r="L170" s="35"/>
      <c r="M170" s="35"/>
      <c r="N170" s="35"/>
      <c r="O170" s="35"/>
      <c r="P170" s="35"/>
      <c r="Q170" s="35"/>
      <c r="R170" s="36"/>
      <c r="T170" s="140"/>
      <c r="U170" s="35"/>
      <c r="V170" s="35"/>
      <c r="W170" s="35"/>
      <c r="X170" s="35"/>
      <c r="Y170" s="35"/>
      <c r="Z170" s="35"/>
      <c r="AA170" s="35"/>
      <c r="AB170" s="35"/>
      <c r="AC170" s="35"/>
      <c r="AD170" s="77"/>
      <c r="AT170" s="17" t="s">
        <v>165</v>
      </c>
      <c r="AU170" s="17" t="s">
        <v>163</v>
      </c>
    </row>
    <row r="171" spans="2:65" s="1" customFormat="1" ht="31.5" customHeight="1">
      <c r="B171" s="34"/>
      <c r="C171" s="167" t="s">
        <v>11</v>
      </c>
      <c r="D171" s="167" t="s">
        <v>158</v>
      </c>
      <c r="E171" s="168" t="s">
        <v>229</v>
      </c>
      <c r="F171" s="253" t="s">
        <v>224</v>
      </c>
      <c r="G171" s="253"/>
      <c r="H171" s="253"/>
      <c r="I171" s="253"/>
      <c r="J171" s="169" t="s">
        <v>161</v>
      </c>
      <c r="K171" s="170">
        <v>1</v>
      </c>
      <c r="L171" s="171">
        <v>0</v>
      </c>
      <c r="M171" s="255">
        <v>0</v>
      </c>
      <c r="N171" s="256"/>
      <c r="O171" s="256"/>
      <c r="P171" s="254">
        <f>ROUND(V171*K171,2)</f>
        <v>0</v>
      </c>
      <c r="Q171" s="254"/>
      <c r="R171" s="36"/>
      <c r="T171" s="172" t="s">
        <v>24</v>
      </c>
      <c r="U171" s="43" t="s">
        <v>47</v>
      </c>
      <c r="V171" s="119">
        <f>L171+M171</f>
        <v>0</v>
      </c>
      <c r="W171" s="119">
        <f>ROUND(L171*K171,2)</f>
        <v>0</v>
      </c>
      <c r="X171" s="119">
        <f>ROUND(M171*K171,2)</f>
        <v>0</v>
      </c>
      <c r="Y171" s="35"/>
      <c r="Z171" s="173">
        <f>Y171*K171</f>
        <v>0</v>
      </c>
      <c r="AA171" s="173">
        <v>0</v>
      </c>
      <c r="AB171" s="173">
        <f>AA171*K171</f>
        <v>0</v>
      </c>
      <c r="AC171" s="173">
        <v>0</v>
      </c>
      <c r="AD171" s="174">
        <f>AC171*K171</f>
        <v>0</v>
      </c>
      <c r="AR171" s="17" t="s">
        <v>162</v>
      </c>
      <c r="AT171" s="17" t="s">
        <v>158</v>
      </c>
      <c r="AU171" s="17" t="s">
        <v>163</v>
      </c>
      <c r="AY171" s="17" t="s">
        <v>157</v>
      </c>
      <c r="BE171" s="106">
        <f>IF(U171="základní",P171,0)</f>
        <v>0</v>
      </c>
      <c r="BF171" s="106">
        <f>IF(U171="snížená",P171,0)</f>
        <v>0</v>
      </c>
      <c r="BG171" s="106">
        <f>IF(U171="zákl. přenesená",P171,0)</f>
        <v>0</v>
      </c>
      <c r="BH171" s="106">
        <f>IF(U171="sníž. přenesená",P171,0)</f>
        <v>0</v>
      </c>
      <c r="BI171" s="106">
        <f>IF(U171="nulová",P171,0)</f>
        <v>0</v>
      </c>
      <c r="BJ171" s="17" t="s">
        <v>26</v>
      </c>
      <c r="BK171" s="106">
        <f>ROUND(V171*K171,2)</f>
        <v>0</v>
      </c>
      <c r="BL171" s="17" t="s">
        <v>162</v>
      </c>
      <c r="BM171" s="17" t="s">
        <v>11</v>
      </c>
    </row>
    <row r="172" spans="2:65" s="1" customFormat="1" ht="174" customHeight="1">
      <c r="B172" s="34"/>
      <c r="C172" s="35"/>
      <c r="D172" s="35"/>
      <c r="E172" s="35"/>
      <c r="F172" s="257" t="s">
        <v>225</v>
      </c>
      <c r="G172" s="258"/>
      <c r="H172" s="258"/>
      <c r="I172" s="258"/>
      <c r="J172" s="35"/>
      <c r="K172" s="35"/>
      <c r="L172" s="35"/>
      <c r="M172" s="35"/>
      <c r="N172" s="35"/>
      <c r="O172" s="35"/>
      <c r="P172" s="35"/>
      <c r="Q172" s="35"/>
      <c r="R172" s="36"/>
      <c r="T172" s="140"/>
      <c r="U172" s="35"/>
      <c r="V172" s="35"/>
      <c r="W172" s="35"/>
      <c r="X172" s="35"/>
      <c r="Y172" s="35"/>
      <c r="Z172" s="35"/>
      <c r="AA172" s="35"/>
      <c r="AB172" s="35"/>
      <c r="AC172" s="35"/>
      <c r="AD172" s="77"/>
      <c r="AT172" s="17" t="s">
        <v>165</v>
      </c>
      <c r="AU172" s="17" t="s">
        <v>163</v>
      </c>
    </row>
    <row r="173" spans="2:65" s="1" customFormat="1" ht="31.5" customHeight="1">
      <c r="B173" s="34"/>
      <c r="C173" s="167" t="s">
        <v>230</v>
      </c>
      <c r="D173" s="167" t="s">
        <v>158</v>
      </c>
      <c r="E173" s="168" t="s">
        <v>231</v>
      </c>
      <c r="F173" s="253" t="s">
        <v>224</v>
      </c>
      <c r="G173" s="253"/>
      <c r="H173" s="253"/>
      <c r="I173" s="253"/>
      <c r="J173" s="169" t="s">
        <v>161</v>
      </c>
      <c r="K173" s="170">
        <v>1</v>
      </c>
      <c r="L173" s="171">
        <v>0</v>
      </c>
      <c r="M173" s="255">
        <v>0</v>
      </c>
      <c r="N173" s="256"/>
      <c r="O173" s="256"/>
      <c r="P173" s="254">
        <f>ROUND(V173*K173,2)</f>
        <v>0</v>
      </c>
      <c r="Q173" s="254"/>
      <c r="R173" s="36"/>
      <c r="T173" s="172" t="s">
        <v>24</v>
      </c>
      <c r="U173" s="43" t="s">
        <v>47</v>
      </c>
      <c r="V173" s="119">
        <f>L173+M173</f>
        <v>0</v>
      </c>
      <c r="W173" s="119">
        <f>ROUND(L173*K173,2)</f>
        <v>0</v>
      </c>
      <c r="X173" s="119">
        <f>ROUND(M173*K173,2)</f>
        <v>0</v>
      </c>
      <c r="Y173" s="35"/>
      <c r="Z173" s="173">
        <f>Y173*K173</f>
        <v>0</v>
      </c>
      <c r="AA173" s="173">
        <v>0</v>
      </c>
      <c r="AB173" s="173">
        <f>AA173*K173</f>
        <v>0</v>
      </c>
      <c r="AC173" s="173">
        <v>0</v>
      </c>
      <c r="AD173" s="174">
        <f>AC173*K173</f>
        <v>0</v>
      </c>
      <c r="AR173" s="17" t="s">
        <v>162</v>
      </c>
      <c r="AT173" s="17" t="s">
        <v>158</v>
      </c>
      <c r="AU173" s="17" t="s">
        <v>163</v>
      </c>
      <c r="AY173" s="17" t="s">
        <v>157</v>
      </c>
      <c r="BE173" s="106">
        <f>IF(U173="základní",P173,0)</f>
        <v>0</v>
      </c>
      <c r="BF173" s="106">
        <f>IF(U173="snížená",P173,0)</f>
        <v>0</v>
      </c>
      <c r="BG173" s="106">
        <f>IF(U173="zákl. přenesená",P173,0)</f>
        <v>0</v>
      </c>
      <c r="BH173" s="106">
        <f>IF(U173="sníž. přenesená",P173,0)</f>
        <v>0</v>
      </c>
      <c r="BI173" s="106">
        <f>IF(U173="nulová",P173,0)</f>
        <v>0</v>
      </c>
      <c r="BJ173" s="17" t="s">
        <v>26</v>
      </c>
      <c r="BK173" s="106">
        <f>ROUND(V173*K173,2)</f>
        <v>0</v>
      </c>
      <c r="BL173" s="17" t="s">
        <v>162</v>
      </c>
      <c r="BM173" s="17" t="s">
        <v>230</v>
      </c>
    </row>
    <row r="174" spans="2:65" s="1" customFormat="1" ht="174" customHeight="1">
      <c r="B174" s="34"/>
      <c r="C174" s="35"/>
      <c r="D174" s="35"/>
      <c r="E174" s="35"/>
      <c r="F174" s="257" t="s">
        <v>225</v>
      </c>
      <c r="G174" s="258"/>
      <c r="H174" s="258"/>
      <c r="I174" s="258"/>
      <c r="J174" s="35"/>
      <c r="K174" s="35"/>
      <c r="L174" s="35"/>
      <c r="M174" s="35"/>
      <c r="N174" s="35"/>
      <c r="O174" s="35"/>
      <c r="P174" s="35"/>
      <c r="Q174" s="35"/>
      <c r="R174" s="36"/>
      <c r="T174" s="140"/>
      <c r="U174" s="35"/>
      <c r="V174" s="35"/>
      <c r="W174" s="35"/>
      <c r="X174" s="35"/>
      <c r="Y174" s="35"/>
      <c r="Z174" s="35"/>
      <c r="AA174" s="35"/>
      <c r="AB174" s="35"/>
      <c r="AC174" s="35"/>
      <c r="AD174" s="77"/>
      <c r="AT174" s="17" t="s">
        <v>165</v>
      </c>
      <c r="AU174" s="17" t="s">
        <v>163</v>
      </c>
    </row>
    <row r="175" spans="2:65" s="1" customFormat="1" ht="31.5" customHeight="1">
      <c r="B175" s="34"/>
      <c r="C175" s="167" t="s">
        <v>232</v>
      </c>
      <c r="D175" s="167" t="s">
        <v>158</v>
      </c>
      <c r="E175" s="168" t="s">
        <v>233</v>
      </c>
      <c r="F175" s="253" t="s">
        <v>234</v>
      </c>
      <c r="G175" s="253"/>
      <c r="H175" s="253"/>
      <c r="I175" s="253"/>
      <c r="J175" s="169" t="s">
        <v>161</v>
      </c>
      <c r="K175" s="170">
        <v>4</v>
      </c>
      <c r="L175" s="171">
        <v>0</v>
      </c>
      <c r="M175" s="255">
        <v>0</v>
      </c>
      <c r="N175" s="256"/>
      <c r="O175" s="256"/>
      <c r="P175" s="254">
        <f>ROUND(V175*K175,2)</f>
        <v>0</v>
      </c>
      <c r="Q175" s="254"/>
      <c r="R175" s="36"/>
      <c r="T175" s="172" t="s">
        <v>24</v>
      </c>
      <c r="U175" s="43" t="s">
        <v>47</v>
      </c>
      <c r="V175" s="119">
        <f>L175+M175</f>
        <v>0</v>
      </c>
      <c r="W175" s="119">
        <f>ROUND(L175*K175,2)</f>
        <v>0</v>
      </c>
      <c r="X175" s="119">
        <f>ROUND(M175*K175,2)</f>
        <v>0</v>
      </c>
      <c r="Y175" s="35"/>
      <c r="Z175" s="173">
        <f>Y175*K175</f>
        <v>0</v>
      </c>
      <c r="AA175" s="173">
        <v>0</v>
      </c>
      <c r="AB175" s="173">
        <f>AA175*K175</f>
        <v>0</v>
      </c>
      <c r="AC175" s="173">
        <v>0</v>
      </c>
      <c r="AD175" s="174">
        <f>AC175*K175</f>
        <v>0</v>
      </c>
      <c r="AR175" s="17" t="s">
        <v>162</v>
      </c>
      <c r="AT175" s="17" t="s">
        <v>158</v>
      </c>
      <c r="AU175" s="17" t="s">
        <v>163</v>
      </c>
      <c r="AY175" s="17" t="s">
        <v>157</v>
      </c>
      <c r="BE175" s="106">
        <f>IF(U175="základní",P175,0)</f>
        <v>0</v>
      </c>
      <c r="BF175" s="106">
        <f>IF(U175="snížená",P175,0)</f>
        <v>0</v>
      </c>
      <c r="BG175" s="106">
        <f>IF(U175="zákl. přenesená",P175,0)</f>
        <v>0</v>
      </c>
      <c r="BH175" s="106">
        <f>IF(U175="sníž. přenesená",P175,0)</f>
        <v>0</v>
      </c>
      <c r="BI175" s="106">
        <f>IF(U175="nulová",P175,0)</f>
        <v>0</v>
      </c>
      <c r="BJ175" s="17" t="s">
        <v>26</v>
      </c>
      <c r="BK175" s="106">
        <f>ROUND(V175*K175,2)</f>
        <v>0</v>
      </c>
      <c r="BL175" s="17" t="s">
        <v>162</v>
      </c>
      <c r="BM175" s="17" t="s">
        <v>232</v>
      </c>
    </row>
    <row r="176" spans="2:65" s="1" customFormat="1" ht="42" customHeight="1">
      <c r="B176" s="34"/>
      <c r="C176" s="35"/>
      <c r="D176" s="35"/>
      <c r="E176" s="35"/>
      <c r="F176" s="257" t="s">
        <v>235</v>
      </c>
      <c r="G176" s="258"/>
      <c r="H176" s="258"/>
      <c r="I176" s="258"/>
      <c r="J176" s="35"/>
      <c r="K176" s="35"/>
      <c r="L176" s="35"/>
      <c r="M176" s="35"/>
      <c r="N176" s="35"/>
      <c r="O176" s="35"/>
      <c r="P176" s="35"/>
      <c r="Q176" s="35"/>
      <c r="R176" s="36"/>
      <c r="T176" s="140"/>
      <c r="U176" s="35"/>
      <c r="V176" s="35"/>
      <c r="W176" s="35"/>
      <c r="X176" s="35"/>
      <c r="Y176" s="35"/>
      <c r="Z176" s="35"/>
      <c r="AA176" s="35"/>
      <c r="AB176" s="35"/>
      <c r="AC176" s="35"/>
      <c r="AD176" s="77"/>
      <c r="AT176" s="17" t="s">
        <v>165</v>
      </c>
      <c r="AU176" s="17" t="s">
        <v>163</v>
      </c>
    </row>
    <row r="177" spans="2:65" s="1" customFormat="1" ht="44.25" customHeight="1">
      <c r="B177" s="34"/>
      <c r="C177" s="167" t="s">
        <v>236</v>
      </c>
      <c r="D177" s="167" t="s">
        <v>158</v>
      </c>
      <c r="E177" s="168" t="s">
        <v>237</v>
      </c>
      <c r="F177" s="253" t="s">
        <v>238</v>
      </c>
      <c r="G177" s="253"/>
      <c r="H177" s="253"/>
      <c r="I177" s="253"/>
      <c r="J177" s="169" t="s">
        <v>161</v>
      </c>
      <c r="K177" s="170">
        <v>1</v>
      </c>
      <c r="L177" s="171">
        <v>0</v>
      </c>
      <c r="M177" s="255">
        <v>0</v>
      </c>
      <c r="N177" s="256"/>
      <c r="O177" s="256"/>
      <c r="P177" s="254">
        <f>ROUND(V177*K177,2)</f>
        <v>0</v>
      </c>
      <c r="Q177" s="254"/>
      <c r="R177" s="36"/>
      <c r="T177" s="172" t="s">
        <v>24</v>
      </c>
      <c r="U177" s="43" t="s">
        <v>47</v>
      </c>
      <c r="V177" s="119">
        <f>L177+M177</f>
        <v>0</v>
      </c>
      <c r="W177" s="119">
        <f>ROUND(L177*K177,2)</f>
        <v>0</v>
      </c>
      <c r="X177" s="119">
        <f>ROUND(M177*K177,2)</f>
        <v>0</v>
      </c>
      <c r="Y177" s="35"/>
      <c r="Z177" s="173">
        <f>Y177*K177</f>
        <v>0</v>
      </c>
      <c r="AA177" s="173">
        <v>0</v>
      </c>
      <c r="AB177" s="173">
        <f>AA177*K177</f>
        <v>0</v>
      </c>
      <c r="AC177" s="173">
        <v>0</v>
      </c>
      <c r="AD177" s="174">
        <f>AC177*K177</f>
        <v>0</v>
      </c>
      <c r="AR177" s="17" t="s">
        <v>162</v>
      </c>
      <c r="AT177" s="17" t="s">
        <v>158</v>
      </c>
      <c r="AU177" s="17" t="s">
        <v>163</v>
      </c>
      <c r="AY177" s="17" t="s">
        <v>157</v>
      </c>
      <c r="BE177" s="106">
        <f>IF(U177="základní",P177,0)</f>
        <v>0</v>
      </c>
      <c r="BF177" s="106">
        <f>IF(U177="snížená",P177,0)</f>
        <v>0</v>
      </c>
      <c r="BG177" s="106">
        <f>IF(U177="zákl. přenesená",P177,0)</f>
        <v>0</v>
      </c>
      <c r="BH177" s="106">
        <f>IF(U177="sníž. přenesená",P177,0)</f>
        <v>0</v>
      </c>
      <c r="BI177" s="106">
        <f>IF(U177="nulová",P177,0)</f>
        <v>0</v>
      </c>
      <c r="BJ177" s="17" t="s">
        <v>26</v>
      </c>
      <c r="BK177" s="106">
        <f>ROUND(V177*K177,2)</f>
        <v>0</v>
      </c>
      <c r="BL177" s="17" t="s">
        <v>162</v>
      </c>
      <c r="BM177" s="17" t="s">
        <v>236</v>
      </c>
    </row>
    <row r="178" spans="2:65" s="1" customFormat="1" ht="114" customHeight="1">
      <c r="B178" s="34"/>
      <c r="C178" s="35"/>
      <c r="D178" s="35"/>
      <c r="E178" s="35"/>
      <c r="F178" s="257" t="s">
        <v>239</v>
      </c>
      <c r="G178" s="258"/>
      <c r="H178" s="258"/>
      <c r="I178" s="258"/>
      <c r="J178" s="35"/>
      <c r="K178" s="35"/>
      <c r="L178" s="35"/>
      <c r="M178" s="35"/>
      <c r="N178" s="35"/>
      <c r="O178" s="35"/>
      <c r="P178" s="35"/>
      <c r="Q178" s="35"/>
      <c r="R178" s="36"/>
      <c r="T178" s="140"/>
      <c r="U178" s="35"/>
      <c r="V178" s="35"/>
      <c r="W178" s="35"/>
      <c r="X178" s="35"/>
      <c r="Y178" s="35"/>
      <c r="Z178" s="35"/>
      <c r="AA178" s="35"/>
      <c r="AB178" s="35"/>
      <c r="AC178" s="35"/>
      <c r="AD178" s="77"/>
      <c r="AT178" s="17" t="s">
        <v>165</v>
      </c>
      <c r="AU178" s="17" t="s">
        <v>163</v>
      </c>
    </row>
    <row r="179" spans="2:65" s="1" customFormat="1" ht="44.25" customHeight="1">
      <c r="B179" s="34"/>
      <c r="C179" s="167" t="s">
        <v>240</v>
      </c>
      <c r="D179" s="167" t="s">
        <v>158</v>
      </c>
      <c r="E179" s="168" t="s">
        <v>241</v>
      </c>
      <c r="F179" s="253" t="s">
        <v>238</v>
      </c>
      <c r="G179" s="253"/>
      <c r="H179" s="253"/>
      <c r="I179" s="253"/>
      <c r="J179" s="169" t="s">
        <v>161</v>
      </c>
      <c r="K179" s="170">
        <v>1</v>
      </c>
      <c r="L179" s="171">
        <v>0</v>
      </c>
      <c r="M179" s="255">
        <v>0</v>
      </c>
      <c r="N179" s="256"/>
      <c r="O179" s="256"/>
      <c r="P179" s="254">
        <f>ROUND(V179*K179,2)</f>
        <v>0</v>
      </c>
      <c r="Q179" s="254"/>
      <c r="R179" s="36"/>
      <c r="T179" s="172" t="s">
        <v>24</v>
      </c>
      <c r="U179" s="43" t="s">
        <v>47</v>
      </c>
      <c r="V179" s="119">
        <f>L179+M179</f>
        <v>0</v>
      </c>
      <c r="W179" s="119">
        <f>ROUND(L179*K179,2)</f>
        <v>0</v>
      </c>
      <c r="X179" s="119">
        <f>ROUND(M179*K179,2)</f>
        <v>0</v>
      </c>
      <c r="Y179" s="35"/>
      <c r="Z179" s="173">
        <f>Y179*K179</f>
        <v>0</v>
      </c>
      <c r="AA179" s="173">
        <v>0</v>
      </c>
      <c r="AB179" s="173">
        <f>AA179*K179</f>
        <v>0</v>
      </c>
      <c r="AC179" s="173">
        <v>0</v>
      </c>
      <c r="AD179" s="174">
        <f>AC179*K179</f>
        <v>0</v>
      </c>
      <c r="AR179" s="17" t="s">
        <v>162</v>
      </c>
      <c r="AT179" s="17" t="s">
        <v>158</v>
      </c>
      <c r="AU179" s="17" t="s">
        <v>163</v>
      </c>
      <c r="AY179" s="17" t="s">
        <v>157</v>
      </c>
      <c r="BE179" s="106">
        <f>IF(U179="základní",P179,0)</f>
        <v>0</v>
      </c>
      <c r="BF179" s="106">
        <f>IF(U179="snížená",P179,0)</f>
        <v>0</v>
      </c>
      <c r="BG179" s="106">
        <f>IF(U179="zákl. přenesená",P179,0)</f>
        <v>0</v>
      </c>
      <c r="BH179" s="106">
        <f>IF(U179="sníž. přenesená",P179,0)</f>
        <v>0</v>
      </c>
      <c r="BI179" s="106">
        <f>IF(U179="nulová",P179,0)</f>
        <v>0</v>
      </c>
      <c r="BJ179" s="17" t="s">
        <v>26</v>
      </c>
      <c r="BK179" s="106">
        <f>ROUND(V179*K179,2)</f>
        <v>0</v>
      </c>
      <c r="BL179" s="17" t="s">
        <v>162</v>
      </c>
      <c r="BM179" s="17" t="s">
        <v>240</v>
      </c>
    </row>
    <row r="180" spans="2:65" s="1" customFormat="1" ht="114" customHeight="1">
      <c r="B180" s="34"/>
      <c r="C180" s="35"/>
      <c r="D180" s="35"/>
      <c r="E180" s="35"/>
      <c r="F180" s="257" t="s">
        <v>239</v>
      </c>
      <c r="G180" s="258"/>
      <c r="H180" s="258"/>
      <c r="I180" s="258"/>
      <c r="J180" s="35"/>
      <c r="K180" s="35"/>
      <c r="L180" s="35"/>
      <c r="M180" s="35"/>
      <c r="N180" s="35"/>
      <c r="O180" s="35"/>
      <c r="P180" s="35"/>
      <c r="Q180" s="35"/>
      <c r="R180" s="36"/>
      <c r="T180" s="140"/>
      <c r="U180" s="35"/>
      <c r="V180" s="35"/>
      <c r="W180" s="35"/>
      <c r="X180" s="35"/>
      <c r="Y180" s="35"/>
      <c r="Z180" s="35"/>
      <c r="AA180" s="35"/>
      <c r="AB180" s="35"/>
      <c r="AC180" s="35"/>
      <c r="AD180" s="77"/>
      <c r="AT180" s="17" t="s">
        <v>165</v>
      </c>
      <c r="AU180" s="17" t="s">
        <v>163</v>
      </c>
    </row>
    <row r="181" spans="2:65" s="1" customFormat="1" ht="44.25" customHeight="1">
      <c r="B181" s="34"/>
      <c r="C181" s="167" t="s">
        <v>242</v>
      </c>
      <c r="D181" s="167" t="s">
        <v>158</v>
      </c>
      <c r="E181" s="168" t="s">
        <v>243</v>
      </c>
      <c r="F181" s="253" t="s">
        <v>238</v>
      </c>
      <c r="G181" s="253"/>
      <c r="H181" s="253"/>
      <c r="I181" s="253"/>
      <c r="J181" s="169" t="s">
        <v>161</v>
      </c>
      <c r="K181" s="170">
        <v>1</v>
      </c>
      <c r="L181" s="171">
        <v>0</v>
      </c>
      <c r="M181" s="255">
        <v>0</v>
      </c>
      <c r="N181" s="256"/>
      <c r="O181" s="256"/>
      <c r="P181" s="254">
        <f>ROUND(V181*K181,2)</f>
        <v>0</v>
      </c>
      <c r="Q181" s="254"/>
      <c r="R181" s="36"/>
      <c r="T181" s="172" t="s">
        <v>24</v>
      </c>
      <c r="U181" s="43" t="s">
        <v>47</v>
      </c>
      <c r="V181" s="119">
        <f>L181+M181</f>
        <v>0</v>
      </c>
      <c r="W181" s="119">
        <f>ROUND(L181*K181,2)</f>
        <v>0</v>
      </c>
      <c r="X181" s="119">
        <f>ROUND(M181*K181,2)</f>
        <v>0</v>
      </c>
      <c r="Y181" s="35"/>
      <c r="Z181" s="173">
        <f>Y181*K181</f>
        <v>0</v>
      </c>
      <c r="AA181" s="173">
        <v>0</v>
      </c>
      <c r="AB181" s="173">
        <f>AA181*K181</f>
        <v>0</v>
      </c>
      <c r="AC181" s="173">
        <v>0</v>
      </c>
      <c r="AD181" s="174">
        <f>AC181*K181</f>
        <v>0</v>
      </c>
      <c r="AR181" s="17" t="s">
        <v>162</v>
      </c>
      <c r="AT181" s="17" t="s">
        <v>158</v>
      </c>
      <c r="AU181" s="17" t="s">
        <v>163</v>
      </c>
      <c r="AY181" s="17" t="s">
        <v>157</v>
      </c>
      <c r="BE181" s="106">
        <f>IF(U181="základní",P181,0)</f>
        <v>0</v>
      </c>
      <c r="BF181" s="106">
        <f>IF(U181="snížená",P181,0)</f>
        <v>0</v>
      </c>
      <c r="BG181" s="106">
        <f>IF(U181="zákl. přenesená",P181,0)</f>
        <v>0</v>
      </c>
      <c r="BH181" s="106">
        <f>IF(U181="sníž. přenesená",P181,0)</f>
        <v>0</v>
      </c>
      <c r="BI181" s="106">
        <f>IF(U181="nulová",P181,0)</f>
        <v>0</v>
      </c>
      <c r="BJ181" s="17" t="s">
        <v>26</v>
      </c>
      <c r="BK181" s="106">
        <f>ROUND(V181*K181,2)</f>
        <v>0</v>
      </c>
      <c r="BL181" s="17" t="s">
        <v>162</v>
      </c>
      <c r="BM181" s="17" t="s">
        <v>242</v>
      </c>
    </row>
    <row r="182" spans="2:65" s="1" customFormat="1" ht="114" customHeight="1">
      <c r="B182" s="34"/>
      <c r="C182" s="35"/>
      <c r="D182" s="35"/>
      <c r="E182" s="35"/>
      <c r="F182" s="257" t="s">
        <v>239</v>
      </c>
      <c r="G182" s="258"/>
      <c r="H182" s="258"/>
      <c r="I182" s="258"/>
      <c r="J182" s="35"/>
      <c r="K182" s="35"/>
      <c r="L182" s="35"/>
      <c r="M182" s="35"/>
      <c r="N182" s="35"/>
      <c r="O182" s="35"/>
      <c r="P182" s="35"/>
      <c r="Q182" s="35"/>
      <c r="R182" s="36"/>
      <c r="T182" s="140"/>
      <c r="U182" s="35"/>
      <c r="V182" s="35"/>
      <c r="W182" s="35"/>
      <c r="X182" s="35"/>
      <c r="Y182" s="35"/>
      <c r="Z182" s="35"/>
      <c r="AA182" s="35"/>
      <c r="AB182" s="35"/>
      <c r="AC182" s="35"/>
      <c r="AD182" s="77"/>
      <c r="AT182" s="17" t="s">
        <v>165</v>
      </c>
      <c r="AU182" s="17" t="s">
        <v>163</v>
      </c>
    </row>
    <row r="183" spans="2:65" s="1" customFormat="1" ht="44.25" customHeight="1">
      <c r="B183" s="34"/>
      <c r="C183" s="167" t="s">
        <v>244</v>
      </c>
      <c r="D183" s="167" t="s">
        <v>158</v>
      </c>
      <c r="E183" s="168" t="s">
        <v>245</v>
      </c>
      <c r="F183" s="253" t="s">
        <v>238</v>
      </c>
      <c r="G183" s="253"/>
      <c r="H183" s="253"/>
      <c r="I183" s="253"/>
      <c r="J183" s="169" t="s">
        <v>161</v>
      </c>
      <c r="K183" s="170">
        <v>1</v>
      </c>
      <c r="L183" s="171">
        <v>0</v>
      </c>
      <c r="M183" s="255">
        <v>0</v>
      </c>
      <c r="N183" s="256"/>
      <c r="O183" s="256"/>
      <c r="P183" s="254">
        <f>ROUND(V183*K183,2)</f>
        <v>0</v>
      </c>
      <c r="Q183" s="254"/>
      <c r="R183" s="36"/>
      <c r="T183" s="172" t="s">
        <v>24</v>
      </c>
      <c r="U183" s="43" t="s">
        <v>47</v>
      </c>
      <c r="V183" s="119">
        <f>L183+M183</f>
        <v>0</v>
      </c>
      <c r="W183" s="119">
        <f>ROUND(L183*K183,2)</f>
        <v>0</v>
      </c>
      <c r="X183" s="119">
        <f>ROUND(M183*K183,2)</f>
        <v>0</v>
      </c>
      <c r="Y183" s="35"/>
      <c r="Z183" s="173">
        <f>Y183*K183</f>
        <v>0</v>
      </c>
      <c r="AA183" s="173">
        <v>0</v>
      </c>
      <c r="AB183" s="173">
        <f>AA183*K183</f>
        <v>0</v>
      </c>
      <c r="AC183" s="173">
        <v>0</v>
      </c>
      <c r="AD183" s="174">
        <f>AC183*K183</f>
        <v>0</v>
      </c>
      <c r="AR183" s="17" t="s">
        <v>162</v>
      </c>
      <c r="AT183" s="17" t="s">
        <v>158</v>
      </c>
      <c r="AU183" s="17" t="s">
        <v>163</v>
      </c>
      <c r="AY183" s="17" t="s">
        <v>157</v>
      </c>
      <c r="BE183" s="106">
        <f>IF(U183="základní",P183,0)</f>
        <v>0</v>
      </c>
      <c r="BF183" s="106">
        <f>IF(U183="snížená",P183,0)</f>
        <v>0</v>
      </c>
      <c r="BG183" s="106">
        <f>IF(U183="zákl. přenesená",P183,0)</f>
        <v>0</v>
      </c>
      <c r="BH183" s="106">
        <f>IF(U183="sníž. přenesená",P183,0)</f>
        <v>0</v>
      </c>
      <c r="BI183" s="106">
        <f>IF(U183="nulová",P183,0)</f>
        <v>0</v>
      </c>
      <c r="BJ183" s="17" t="s">
        <v>26</v>
      </c>
      <c r="BK183" s="106">
        <f>ROUND(V183*K183,2)</f>
        <v>0</v>
      </c>
      <c r="BL183" s="17" t="s">
        <v>162</v>
      </c>
      <c r="BM183" s="17" t="s">
        <v>244</v>
      </c>
    </row>
    <row r="184" spans="2:65" s="1" customFormat="1" ht="114" customHeight="1">
      <c r="B184" s="34"/>
      <c r="C184" s="35"/>
      <c r="D184" s="35"/>
      <c r="E184" s="35"/>
      <c r="F184" s="257" t="s">
        <v>239</v>
      </c>
      <c r="G184" s="258"/>
      <c r="H184" s="258"/>
      <c r="I184" s="258"/>
      <c r="J184" s="35"/>
      <c r="K184" s="35"/>
      <c r="L184" s="35"/>
      <c r="M184" s="35"/>
      <c r="N184" s="35"/>
      <c r="O184" s="35"/>
      <c r="P184" s="35"/>
      <c r="Q184" s="35"/>
      <c r="R184" s="36"/>
      <c r="T184" s="140"/>
      <c r="U184" s="35"/>
      <c r="V184" s="35"/>
      <c r="W184" s="35"/>
      <c r="X184" s="35"/>
      <c r="Y184" s="35"/>
      <c r="Z184" s="35"/>
      <c r="AA184" s="35"/>
      <c r="AB184" s="35"/>
      <c r="AC184" s="35"/>
      <c r="AD184" s="77"/>
      <c r="AT184" s="17" t="s">
        <v>165</v>
      </c>
      <c r="AU184" s="17" t="s">
        <v>163</v>
      </c>
    </row>
    <row r="185" spans="2:65" s="1" customFormat="1" ht="44.25" customHeight="1">
      <c r="B185" s="34"/>
      <c r="C185" s="167" t="s">
        <v>246</v>
      </c>
      <c r="D185" s="167" t="s">
        <v>158</v>
      </c>
      <c r="E185" s="168" t="s">
        <v>247</v>
      </c>
      <c r="F185" s="253" t="s">
        <v>238</v>
      </c>
      <c r="G185" s="253"/>
      <c r="H185" s="253"/>
      <c r="I185" s="253"/>
      <c r="J185" s="169" t="s">
        <v>161</v>
      </c>
      <c r="K185" s="170">
        <v>1</v>
      </c>
      <c r="L185" s="171">
        <v>0</v>
      </c>
      <c r="M185" s="255">
        <v>0</v>
      </c>
      <c r="N185" s="256"/>
      <c r="O185" s="256"/>
      <c r="P185" s="254">
        <f>ROUND(V185*K185,2)</f>
        <v>0</v>
      </c>
      <c r="Q185" s="254"/>
      <c r="R185" s="36"/>
      <c r="T185" s="172" t="s">
        <v>24</v>
      </c>
      <c r="U185" s="43" t="s">
        <v>47</v>
      </c>
      <c r="V185" s="119">
        <f>L185+M185</f>
        <v>0</v>
      </c>
      <c r="W185" s="119">
        <f>ROUND(L185*K185,2)</f>
        <v>0</v>
      </c>
      <c r="X185" s="119">
        <f>ROUND(M185*K185,2)</f>
        <v>0</v>
      </c>
      <c r="Y185" s="35"/>
      <c r="Z185" s="173">
        <f>Y185*K185</f>
        <v>0</v>
      </c>
      <c r="AA185" s="173">
        <v>0</v>
      </c>
      <c r="AB185" s="173">
        <f>AA185*K185</f>
        <v>0</v>
      </c>
      <c r="AC185" s="173">
        <v>0</v>
      </c>
      <c r="AD185" s="174">
        <f>AC185*K185</f>
        <v>0</v>
      </c>
      <c r="AR185" s="17" t="s">
        <v>162</v>
      </c>
      <c r="AT185" s="17" t="s">
        <v>158</v>
      </c>
      <c r="AU185" s="17" t="s">
        <v>163</v>
      </c>
      <c r="AY185" s="17" t="s">
        <v>157</v>
      </c>
      <c r="BE185" s="106">
        <f>IF(U185="základní",P185,0)</f>
        <v>0</v>
      </c>
      <c r="BF185" s="106">
        <f>IF(U185="snížená",P185,0)</f>
        <v>0</v>
      </c>
      <c r="BG185" s="106">
        <f>IF(U185="zákl. přenesená",P185,0)</f>
        <v>0</v>
      </c>
      <c r="BH185" s="106">
        <f>IF(U185="sníž. přenesená",P185,0)</f>
        <v>0</v>
      </c>
      <c r="BI185" s="106">
        <f>IF(U185="nulová",P185,0)</f>
        <v>0</v>
      </c>
      <c r="BJ185" s="17" t="s">
        <v>26</v>
      </c>
      <c r="BK185" s="106">
        <f>ROUND(V185*K185,2)</f>
        <v>0</v>
      </c>
      <c r="BL185" s="17" t="s">
        <v>162</v>
      </c>
      <c r="BM185" s="17" t="s">
        <v>246</v>
      </c>
    </row>
    <row r="186" spans="2:65" s="1" customFormat="1" ht="114" customHeight="1">
      <c r="B186" s="34"/>
      <c r="C186" s="35"/>
      <c r="D186" s="35"/>
      <c r="E186" s="35"/>
      <c r="F186" s="257" t="s">
        <v>239</v>
      </c>
      <c r="G186" s="258"/>
      <c r="H186" s="258"/>
      <c r="I186" s="258"/>
      <c r="J186" s="35"/>
      <c r="K186" s="35"/>
      <c r="L186" s="35"/>
      <c r="M186" s="35"/>
      <c r="N186" s="35"/>
      <c r="O186" s="35"/>
      <c r="P186" s="35"/>
      <c r="Q186" s="35"/>
      <c r="R186" s="36"/>
      <c r="T186" s="140"/>
      <c r="U186" s="35"/>
      <c r="V186" s="35"/>
      <c r="W186" s="35"/>
      <c r="X186" s="35"/>
      <c r="Y186" s="35"/>
      <c r="Z186" s="35"/>
      <c r="AA186" s="35"/>
      <c r="AB186" s="35"/>
      <c r="AC186" s="35"/>
      <c r="AD186" s="77"/>
      <c r="AT186" s="17" t="s">
        <v>165</v>
      </c>
      <c r="AU186" s="17" t="s">
        <v>163</v>
      </c>
    </row>
    <row r="187" spans="2:65" s="1" customFormat="1" ht="44.25" customHeight="1">
      <c r="B187" s="34"/>
      <c r="C187" s="167" t="s">
        <v>248</v>
      </c>
      <c r="D187" s="167" t="s">
        <v>158</v>
      </c>
      <c r="E187" s="168" t="s">
        <v>249</v>
      </c>
      <c r="F187" s="253" t="s">
        <v>238</v>
      </c>
      <c r="G187" s="253"/>
      <c r="H187" s="253"/>
      <c r="I187" s="253"/>
      <c r="J187" s="169" t="s">
        <v>161</v>
      </c>
      <c r="K187" s="170">
        <v>1</v>
      </c>
      <c r="L187" s="171">
        <v>0</v>
      </c>
      <c r="M187" s="255">
        <v>0</v>
      </c>
      <c r="N187" s="256"/>
      <c r="O187" s="256"/>
      <c r="P187" s="254">
        <f>ROUND(V187*K187,2)</f>
        <v>0</v>
      </c>
      <c r="Q187" s="254"/>
      <c r="R187" s="36"/>
      <c r="T187" s="172" t="s">
        <v>24</v>
      </c>
      <c r="U187" s="43" t="s">
        <v>47</v>
      </c>
      <c r="V187" s="119">
        <f>L187+M187</f>
        <v>0</v>
      </c>
      <c r="W187" s="119">
        <f>ROUND(L187*K187,2)</f>
        <v>0</v>
      </c>
      <c r="X187" s="119">
        <f>ROUND(M187*K187,2)</f>
        <v>0</v>
      </c>
      <c r="Y187" s="35"/>
      <c r="Z187" s="173">
        <f>Y187*K187</f>
        <v>0</v>
      </c>
      <c r="AA187" s="173">
        <v>0</v>
      </c>
      <c r="AB187" s="173">
        <f>AA187*K187</f>
        <v>0</v>
      </c>
      <c r="AC187" s="173">
        <v>0</v>
      </c>
      <c r="AD187" s="174">
        <f>AC187*K187</f>
        <v>0</v>
      </c>
      <c r="AR187" s="17" t="s">
        <v>162</v>
      </c>
      <c r="AT187" s="17" t="s">
        <v>158</v>
      </c>
      <c r="AU187" s="17" t="s">
        <v>163</v>
      </c>
      <c r="AY187" s="17" t="s">
        <v>157</v>
      </c>
      <c r="BE187" s="106">
        <f>IF(U187="základní",P187,0)</f>
        <v>0</v>
      </c>
      <c r="BF187" s="106">
        <f>IF(U187="snížená",P187,0)</f>
        <v>0</v>
      </c>
      <c r="BG187" s="106">
        <f>IF(U187="zákl. přenesená",P187,0)</f>
        <v>0</v>
      </c>
      <c r="BH187" s="106">
        <f>IF(U187="sníž. přenesená",P187,0)</f>
        <v>0</v>
      </c>
      <c r="BI187" s="106">
        <f>IF(U187="nulová",P187,0)</f>
        <v>0</v>
      </c>
      <c r="BJ187" s="17" t="s">
        <v>26</v>
      </c>
      <c r="BK187" s="106">
        <f>ROUND(V187*K187,2)</f>
        <v>0</v>
      </c>
      <c r="BL187" s="17" t="s">
        <v>162</v>
      </c>
      <c r="BM187" s="17" t="s">
        <v>248</v>
      </c>
    </row>
    <row r="188" spans="2:65" s="1" customFormat="1" ht="114" customHeight="1">
      <c r="B188" s="34"/>
      <c r="C188" s="35"/>
      <c r="D188" s="35"/>
      <c r="E188" s="35"/>
      <c r="F188" s="257" t="s">
        <v>239</v>
      </c>
      <c r="G188" s="258"/>
      <c r="H188" s="258"/>
      <c r="I188" s="258"/>
      <c r="J188" s="35"/>
      <c r="K188" s="35"/>
      <c r="L188" s="35"/>
      <c r="M188" s="35"/>
      <c r="N188" s="35"/>
      <c r="O188" s="35"/>
      <c r="P188" s="35"/>
      <c r="Q188" s="35"/>
      <c r="R188" s="36"/>
      <c r="T188" s="140"/>
      <c r="U188" s="35"/>
      <c r="V188" s="35"/>
      <c r="W188" s="35"/>
      <c r="X188" s="35"/>
      <c r="Y188" s="35"/>
      <c r="Z188" s="35"/>
      <c r="AA188" s="35"/>
      <c r="AB188" s="35"/>
      <c r="AC188" s="35"/>
      <c r="AD188" s="77"/>
      <c r="AT188" s="17" t="s">
        <v>165</v>
      </c>
      <c r="AU188" s="17" t="s">
        <v>163</v>
      </c>
    </row>
    <row r="189" spans="2:65" s="1" customFormat="1" ht="44.25" customHeight="1">
      <c r="B189" s="34"/>
      <c r="C189" s="167" t="s">
        <v>250</v>
      </c>
      <c r="D189" s="167" t="s">
        <v>158</v>
      </c>
      <c r="E189" s="168" t="s">
        <v>251</v>
      </c>
      <c r="F189" s="253" t="s">
        <v>238</v>
      </c>
      <c r="G189" s="253"/>
      <c r="H189" s="253"/>
      <c r="I189" s="253"/>
      <c r="J189" s="169" t="s">
        <v>161</v>
      </c>
      <c r="K189" s="170">
        <v>1</v>
      </c>
      <c r="L189" s="171">
        <v>0</v>
      </c>
      <c r="M189" s="255">
        <v>0</v>
      </c>
      <c r="N189" s="256"/>
      <c r="O189" s="256"/>
      <c r="P189" s="254">
        <f>ROUND(V189*K189,2)</f>
        <v>0</v>
      </c>
      <c r="Q189" s="254"/>
      <c r="R189" s="36"/>
      <c r="T189" s="172" t="s">
        <v>24</v>
      </c>
      <c r="U189" s="43" t="s">
        <v>47</v>
      </c>
      <c r="V189" s="119">
        <f>L189+M189</f>
        <v>0</v>
      </c>
      <c r="W189" s="119">
        <f>ROUND(L189*K189,2)</f>
        <v>0</v>
      </c>
      <c r="X189" s="119">
        <f>ROUND(M189*K189,2)</f>
        <v>0</v>
      </c>
      <c r="Y189" s="35"/>
      <c r="Z189" s="173">
        <f>Y189*K189</f>
        <v>0</v>
      </c>
      <c r="AA189" s="173">
        <v>0</v>
      </c>
      <c r="AB189" s="173">
        <f>AA189*K189</f>
        <v>0</v>
      </c>
      <c r="AC189" s="173">
        <v>0</v>
      </c>
      <c r="AD189" s="174">
        <f>AC189*K189</f>
        <v>0</v>
      </c>
      <c r="AR189" s="17" t="s">
        <v>162</v>
      </c>
      <c r="AT189" s="17" t="s">
        <v>158</v>
      </c>
      <c r="AU189" s="17" t="s">
        <v>163</v>
      </c>
      <c r="AY189" s="17" t="s">
        <v>157</v>
      </c>
      <c r="BE189" s="106">
        <f>IF(U189="základní",P189,0)</f>
        <v>0</v>
      </c>
      <c r="BF189" s="106">
        <f>IF(U189="snížená",P189,0)</f>
        <v>0</v>
      </c>
      <c r="BG189" s="106">
        <f>IF(U189="zákl. přenesená",P189,0)</f>
        <v>0</v>
      </c>
      <c r="BH189" s="106">
        <f>IF(U189="sníž. přenesená",P189,0)</f>
        <v>0</v>
      </c>
      <c r="BI189" s="106">
        <f>IF(U189="nulová",P189,0)</f>
        <v>0</v>
      </c>
      <c r="BJ189" s="17" t="s">
        <v>26</v>
      </c>
      <c r="BK189" s="106">
        <f>ROUND(V189*K189,2)</f>
        <v>0</v>
      </c>
      <c r="BL189" s="17" t="s">
        <v>162</v>
      </c>
      <c r="BM189" s="17" t="s">
        <v>250</v>
      </c>
    </row>
    <row r="190" spans="2:65" s="1" customFormat="1" ht="114" customHeight="1">
      <c r="B190" s="34"/>
      <c r="C190" s="35"/>
      <c r="D190" s="35"/>
      <c r="E190" s="35"/>
      <c r="F190" s="257" t="s">
        <v>239</v>
      </c>
      <c r="G190" s="258"/>
      <c r="H190" s="258"/>
      <c r="I190" s="258"/>
      <c r="J190" s="35"/>
      <c r="K190" s="35"/>
      <c r="L190" s="35"/>
      <c r="M190" s="35"/>
      <c r="N190" s="35"/>
      <c r="O190" s="35"/>
      <c r="P190" s="35"/>
      <c r="Q190" s="35"/>
      <c r="R190" s="36"/>
      <c r="T190" s="140"/>
      <c r="U190" s="35"/>
      <c r="V190" s="35"/>
      <c r="W190" s="35"/>
      <c r="X190" s="35"/>
      <c r="Y190" s="35"/>
      <c r="Z190" s="35"/>
      <c r="AA190" s="35"/>
      <c r="AB190" s="35"/>
      <c r="AC190" s="35"/>
      <c r="AD190" s="77"/>
      <c r="AT190" s="17" t="s">
        <v>165</v>
      </c>
      <c r="AU190" s="17" t="s">
        <v>163</v>
      </c>
    </row>
    <row r="191" spans="2:65" s="1" customFormat="1" ht="44.25" customHeight="1">
      <c r="B191" s="34"/>
      <c r="C191" s="167" t="s">
        <v>252</v>
      </c>
      <c r="D191" s="167" t="s">
        <v>158</v>
      </c>
      <c r="E191" s="168" t="s">
        <v>253</v>
      </c>
      <c r="F191" s="253" t="s">
        <v>238</v>
      </c>
      <c r="G191" s="253"/>
      <c r="H191" s="253"/>
      <c r="I191" s="253"/>
      <c r="J191" s="169" t="s">
        <v>161</v>
      </c>
      <c r="K191" s="170">
        <v>1</v>
      </c>
      <c r="L191" s="171">
        <v>0</v>
      </c>
      <c r="M191" s="255">
        <v>0</v>
      </c>
      <c r="N191" s="256"/>
      <c r="O191" s="256"/>
      <c r="P191" s="254">
        <f>ROUND(V191*K191,2)</f>
        <v>0</v>
      </c>
      <c r="Q191" s="254"/>
      <c r="R191" s="36"/>
      <c r="T191" s="172" t="s">
        <v>24</v>
      </c>
      <c r="U191" s="43" t="s">
        <v>47</v>
      </c>
      <c r="V191" s="119">
        <f>L191+M191</f>
        <v>0</v>
      </c>
      <c r="W191" s="119">
        <f>ROUND(L191*K191,2)</f>
        <v>0</v>
      </c>
      <c r="X191" s="119">
        <f>ROUND(M191*K191,2)</f>
        <v>0</v>
      </c>
      <c r="Y191" s="35"/>
      <c r="Z191" s="173">
        <f>Y191*K191</f>
        <v>0</v>
      </c>
      <c r="AA191" s="173">
        <v>0</v>
      </c>
      <c r="AB191" s="173">
        <f>AA191*K191</f>
        <v>0</v>
      </c>
      <c r="AC191" s="173">
        <v>0</v>
      </c>
      <c r="AD191" s="174">
        <f>AC191*K191</f>
        <v>0</v>
      </c>
      <c r="AR191" s="17" t="s">
        <v>162</v>
      </c>
      <c r="AT191" s="17" t="s">
        <v>158</v>
      </c>
      <c r="AU191" s="17" t="s">
        <v>163</v>
      </c>
      <c r="AY191" s="17" t="s">
        <v>157</v>
      </c>
      <c r="BE191" s="106">
        <f>IF(U191="základní",P191,0)</f>
        <v>0</v>
      </c>
      <c r="BF191" s="106">
        <f>IF(U191="snížená",P191,0)</f>
        <v>0</v>
      </c>
      <c r="BG191" s="106">
        <f>IF(U191="zákl. přenesená",P191,0)</f>
        <v>0</v>
      </c>
      <c r="BH191" s="106">
        <f>IF(U191="sníž. přenesená",P191,0)</f>
        <v>0</v>
      </c>
      <c r="BI191" s="106">
        <f>IF(U191="nulová",P191,0)</f>
        <v>0</v>
      </c>
      <c r="BJ191" s="17" t="s">
        <v>26</v>
      </c>
      <c r="BK191" s="106">
        <f>ROUND(V191*K191,2)</f>
        <v>0</v>
      </c>
      <c r="BL191" s="17" t="s">
        <v>162</v>
      </c>
      <c r="BM191" s="17" t="s">
        <v>252</v>
      </c>
    </row>
    <row r="192" spans="2:65" s="1" customFormat="1" ht="114" customHeight="1">
      <c r="B192" s="34"/>
      <c r="C192" s="35"/>
      <c r="D192" s="35"/>
      <c r="E192" s="35"/>
      <c r="F192" s="257" t="s">
        <v>239</v>
      </c>
      <c r="G192" s="258"/>
      <c r="H192" s="258"/>
      <c r="I192" s="258"/>
      <c r="J192" s="35"/>
      <c r="K192" s="35"/>
      <c r="L192" s="35"/>
      <c r="M192" s="35"/>
      <c r="N192" s="35"/>
      <c r="O192" s="35"/>
      <c r="P192" s="35"/>
      <c r="Q192" s="35"/>
      <c r="R192" s="36"/>
      <c r="T192" s="140"/>
      <c r="U192" s="35"/>
      <c r="V192" s="35"/>
      <c r="W192" s="35"/>
      <c r="X192" s="35"/>
      <c r="Y192" s="35"/>
      <c r="Z192" s="35"/>
      <c r="AA192" s="35"/>
      <c r="AB192" s="35"/>
      <c r="AC192" s="35"/>
      <c r="AD192" s="77"/>
      <c r="AT192" s="17" t="s">
        <v>165</v>
      </c>
      <c r="AU192" s="17" t="s">
        <v>163</v>
      </c>
    </row>
    <row r="193" spans="2:65" s="1" customFormat="1" ht="44.25" customHeight="1">
      <c r="B193" s="34"/>
      <c r="C193" s="167" t="s">
        <v>254</v>
      </c>
      <c r="D193" s="167" t="s">
        <v>158</v>
      </c>
      <c r="E193" s="168" t="s">
        <v>255</v>
      </c>
      <c r="F193" s="253" t="s">
        <v>238</v>
      </c>
      <c r="G193" s="253"/>
      <c r="H193" s="253"/>
      <c r="I193" s="253"/>
      <c r="J193" s="169" t="s">
        <v>161</v>
      </c>
      <c r="K193" s="170">
        <v>1</v>
      </c>
      <c r="L193" s="171">
        <v>0</v>
      </c>
      <c r="M193" s="255">
        <v>0</v>
      </c>
      <c r="N193" s="256"/>
      <c r="O193" s="256"/>
      <c r="P193" s="254">
        <f>ROUND(V193*K193,2)</f>
        <v>0</v>
      </c>
      <c r="Q193" s="254"/>
      <c r="R193" s="36"/>
      <c r="T193" s="172" t="s">
        <v>24</v>
      </c>
      <c r="U193" s="43" t="s">
        <v>47</v>
      </c>
      <c r="V193" s="119">
        <f>L193+M193</f>
        <v>0</v>
      </c>
      <c r="W193" s="119">
        <f>ROUND(L193*K193,2)</f>
        <v>0</v>
      </c>
      <c r="X193" s="119">
        <f>ROUND(M193*K193,2)</f>
        <v>0</v>
      </c>
      <c r="Y193" s="35"/>
      <c r="Z193" s="173">
        <f>Y193*K193</f>
        <v>0</v>
      </c>
      <c r="AA193" s="173">
        <v>0</v>
      </c>
      <c r="AB193" s="173">
        <f>AA193*K193</f>
        <v>0</v>
      </c>
      <c r="AC193" s="173">
        <v>0</v>
      </c>
      <c r="AD193" s="174">
        <f>AC193*K193</f>
        <v>0</v>
      </c>
      <c r="AR193" s="17" t="s">
        <v>162</v>
      </c>
      <c r="AT193" s="17" t="s">
        <v>158</v>
      </c>
      <c r="AU193" s="17" t="s">
        <v>163</v>
      </c>
      <c r="AY193" s="17" t="s">
        <v>157</v>
      </c>
      <c r="BE193" s="106">
        <f>IF(U193="základní",P193,0)</f>
        <v>0</v>
      </c>
      <c r="BF193" s="106">
        <f>IF(U193="snížená",P193,0)</f>
        <v>0</v>
      </c>
      <c r="BG193" s="106">
        <f>IF(U193="zákl. přenesená",P193,0)</f>
        <v>0</v>
      </c>
      <c r="BH193" s="106">
        <f>IF(U193="sníž. přenesená",P193,0)</f>
        <v>0</v>
      </c>
      <c r="BI193" s="106">
        <f>IF(U193="nulová",P193,0)</f>
        <v>0</v>
      </c>
      <c r="BJ193" s="17" t="s">
        <v>26</v>
      </c>
      <c r="BK193" s="106">
        <f>ROUND(V193*K193,2)</f>
        <v>0</v>
      </c>
      <c r="BL193" s="17" t="s">
        <v>162</v>
      </c>
      <c r="BM193" s="17" t="s">
        <v>254</v>
      </c>
    </row>
    <row r="194" spans="2:65" s="1" customFormat="1" ht="114" customHeight="1">
      <c r="B194" s="34"/>
      <c r="C194" s="35"/>
      <c r="D194" s="35"/>
      <c r="E194" s="35"/>
      <c r="F194" s="257" t="s">
        <v>239</v>
      </c>
      <c r="G194" s="258"/>
      <c r="H194" s="258"/>
      <c r="I194" s="258"/>
      <c r="J194" s="35"/>
      <c r="K194" s="35"/>
      <c r="L194" s="35"/>
      <c r="M194" s="35"/>
      <c r="N194" s="35"/>
      <c r="O194" s="35"/>
      <c r="P194" s="35"/>
      <c r="Q194" s="35"/>
      <c r="R194" s="36"/>
      <c r="T194" s="140"/>
      <c r="U194" s="35"/>
      <c r="V194" s="35"/>
      <c r="W194" s="35"/>
      <c r="X194" s="35"/>
      <c r="Y194" s="35"/>
      <c r="Z194" s="35"/>
      <c r="AA194" s="35"/>
      <c r="AB194" s="35"/>
      <c r="AC194" s="35"/>
      <c r="AD194" s="77"/>
      <c r="AT194" s="17" t="s">
        <v>165</v>
      </c>
      <c r="AU194" s="17" t="s">
        <v>163</v>
      </c>
    </row>
    <row r="195" spans="2:65" s="1" customFormat="1" ht="22.5" customHeight="1">
      <c r="B195" s="34"/>
      <c r="C195" s="167" t="s">
        <v>256</v>
      </c>
      <c r="D195" s="167" t="s">
        <v>158</v>
      </c>
      <c r="E195" s="168" t="s">
        <v>257</v>
      </c>
      <c r="F195" s="253" t="s">
        <v>258</v>
      </c>
      <c r="G195" s="253"/>
      <c r="H195" s="253"/>
      <c r="I195" s="253"/>
      <c r="J195" s="169" t="s">
        <v>161</v>
      </c>
      <c r="K195" s="170">
        <v>9</v>
      </c>
      <c r="L195" s="171">
        <v>0</v>
      </c>
      <c r="M195" s="255">
        <v>0</v>
      </c>
      <c r="N195" s="256"/>
      <c r="O195" s="256"/>
      <c r="P195" s="254">
        <f>ROUND(V195*K195,2)</f>
        <v>0</v>
      </c>
      <c r="Q195" s="254"/>
      <c r="R195" s="36"/>
      <c r="T195" s="172" t="s">
        <v>24</v>
      </c>
      <c r="U195" s="43" t="s">
        <v>47</v>
      </c>
      <c r="V195" s="119">
        <f>L195+M195</f>
        <v>0</v>
      </c>
      <c r="W195" s="119">
        <f>ROUND(L195*K195,2)</f>
        <v>0</v>
      </c>
      <c r="X195" s="119">
        <f>ROUND(M195*K195,2)</f>
        <v>0</v>
      </c>
      <c r="Y195" s="35"/>
      <c r="Z195" s="173">
        <f>Y195*K195</f>
        <v>0</v>
      </c>
      <c r="AA195" s="173">
        <v>0</v>
      </c>
      <c r="AB195" s="173">
        <f>AA195*K195</f>
        <v>0</v>
      </c>
      <c r="AC195" s="173">
        <v>0</v>
      </c>
      <c r="AD195" s="174">
        <f>AC195*K195</f>
        <v>0</v>
      </c>
      <c r="AR195" s="17" t="s">
        <v>162</v>
      </c>
      <c r="AT195" s="17" t="s">
        <v>158</v>
      </c>
      <c r="AU195" s="17" t="s">
        <v>163</v>
      </c>
      <c r="AY195" s="17" t="s">
        <v>157</v>
      </c>
      <c r="BE195" s="106">
        <f>IF(U195="základní",P195,0)</f>
        <v>0</v>
      </c>
      <c r="BF195" s="106">
        <f>IF(U195="snížená",P195,0)</f>
        <v>0</v>
      </c>
      <c r="BG195" s="106">
        <f>IF(U195="zákl. přenesená",P195,0)</f>
        <v>0</v>
      </c>
      <c r="BH195" s="106">
        <f>IF(U195="sníž. přenesená",P195,0)</f>
        <v>0</v>
      </c>
      <c r="BI195" s="106">
        <f>IF(U195="nulová",P195,0)</f>
        <v>0</v>
      </c>
      <c r="BJ195" s="17" t="s">
        <v>26</v>
      </c>
      <c r="BK195" s="106">
        <f>ROUND(V195*K195,2)</f>
        <v>0</v>
      </c>
      <c r="BL195" s="17" t="s">
        <v>162</v>
      </c>
      <c r="BM195" s="17" t="s">
        <v>256</v>
      </c>
    </row>
    <row r="196" spans="2:65" s="1" customFormat="1" ht="42" customHeight="1">
      <c r="B196" s="34"/>
      <c r="C196" s="35"/>
      <c r="D196" s="35"/>
      <c r="E196" s="35"/>
      <c r="F196" s="257" t="s">
        <v>259</v>
      </c>
      <c r="G196" s="258"/>
      <c r="H196" s="258"/>
      <c r="I196" s="258"/>
      <c r="J196" s="35"/>
      <c r="K196" s="35"/>
      <c r="L196" s="35"/>
      <c r="M196" s="35"/>
      <c r="N196" s="35"/>
      <c r="O196" s="35"/>
      <c r="P196" s="35"/>
      <c r="Q196" s="35"/>
      <c r="R196" s="36"/>
      <c r="T196" s="140"/>
      <c r="U196" s="35"/>
      <c r="V196" s="35"/>
      <c r="W196" s="35"/>
      <c r="X196" s="35"/>
      <c r="Y196" s="35"/>
      <c r="Z196" s="35"/>
      <c r="AA196" s="35"/>
      <c r="AB196" s="35"/>
      <c r="AC196" s="35"/>
      <c r="AD196" s="77"/>
      <c r="AT196" s="17" t="s">
        <v>165</v>
      </c>
      <c r="AU196" s="17" t="s">
        <v>163</v>
      </c>
    </row>
    <row r="197" spans="2:65" s="1" customFormat="1" ht="44.25" customHeight="1">
      <c r="B197" s="34"/>
      <c r="C197" s="167" t="s">
        <v>260</v>
      </c>
      <c r="D197" s="167" t="s">
        <v>158</v>
      </c>
      <c r="E197" s="168" t="s">
        <v>261</v>
      </c>
      <c r="F197" s="253" t="s">
        <v>262</v>
      </c>
      <c r="G197" s="253"/>
      <c r="H197" s="253"/>
      <c r="I197" s="253"/>
      <c r="J197" s="169" t="s">
        <v>161</v>
      </c>
      <c r="K197" s="170">
        <v>1</v>
      </c>
      <c r="L197" s="171">
        <v>0</v>
      </c>
      <c r="M197" s="255">
        <v>0</v>
      </c>
      <c r="N197" s="256"/>
      <c r="O197" s="256"/>
      <c r="P197" s="254">
        <f>ROUND(V197*K197,2)</f>
        <v>0</v>
      </c>
      <c r="Q197" s="254"/>
      <c r="R197" s="36"/>
      <c r="T197" s="172" t="s">
        <v>24</v>
      </c>
      <c r="U197" s="43" t="s">
        <v>47</v>
      </c>
      <c r="V197" s="119">
        <f>L197+M197</f>
        <v>0</v>
      </c>
      <c r="W197" s="119">
        <f>ROUND(L197*K197,2)</f>
        <v>0</v>
      </c>
      <c r="X197" s="119">
        <f>ROUND(M197*K197,2)</f>
        <v>0</v>
      </c>
      <c r="Y197" s="35"/>
      <c r="Z197" s="173">
        <f>Y197*K197</f>
        <v>0</v>
      </c>
      <c r="AA197" s="173">
        <v>0</v>
      </c>
      <c r="AB197" s="173">
        <f>AA197*K197</f>
        <v>0</v>
      </c>
      <c r="AC197" s="173">
        <v>0</v>
      </c>
      <c r="AD197" s="174">
        <f>AC197*K197</f>
        <v>0</v>
      </c>
      <c r="AR197" s="17" t="s">
        <v>162</v>
      </c>
      <c r="AT197" s="17" t="s">
        <v>158</v>
      </c>
      <c r="AU197" s="17" t="s">
        <v>163</v>
      </c>
      <c r="AY197" s="17" t="s">
        <v>157</v>
      </c>
      <c r="BE197" s="106">
        <f>IF(U197="základní",P197,0)</f>
        <v>0</v>
      </c>
      <c r="BF197" s="106">
        <f>IF(U197="snížená",P197,0)</f>
        <v>0</v>
      </c>
      <c r="BG197" s="106">
        <f>IF(U197="zákl. přenesená",P197,0)</f>
        <v>0</v>
      </c>
      <c r="BH197" s="106">
        <f>IF(U197="sníž. přenesená",P197,0)</f>
        <v>0</v>
      </c>
      <c r="BI197" s="106">
        <f>IF(U197="nulová",P197,0)</f>
        <v>0</v>
      </c>
      <c r="BJ197" s="17" t="s">
        <v>26</v>
      </c>
      <c r="BK197" s="106">
        <f>ROUND(V197*K197,2)</f>
        <v>0</v>
      </c>
      <c r="BL197" s="17" t="s">
        <v>162</v>
      </c>
      <c r="BM197" s="17" t="s">
        <v>260</v>
      </c>
    </row>
    <row r="198" spans="2:65" s="1" customFormat="1" ht="90" customHeight="1">
      <c r="B198" s="34"/>
      <c r="C198" s="35"/>
      <c r="D198" s="35"/>
      <c r="E198" s="35"/>
      <c r="F198" s="257" t="s">
        <v>263</v>
      </c>
      <c r="G198" s="258"/>
      <c r="H198" s="258"/>
      <c r="I198" s="258"/>
      <c r="J198" s="35"/>
      <c r="K198" s="35"/>
      <c r="L198" s="35"/>
      <c r="M198" s="35"/>
      <c r="N198" s="35"/>
      <c r="O198" s="35"/>
      <c r="P198" s="35"/>
      <c r="Q198" s="35"/>
      <c r="R198" s="36"/>
      <c r="T198" s="140"/>
      <c r="U198" s="35"/>
      <c r="V198" s="35"/>
      <c r="W198" s="35"/>
      <c r="X198" s="35"/>
      <c r="Y198" s="35"/>
      <c r="Z198" s="35"/>
      <c r="AA198" s="35"/>
      <c r="AB198" s="35"/>
      <c r="AC198" s="35"/>
      <c r="AD198" s="77"/>
      <c r="AT198" s="17" t="s">
        <v>165</v>
      </c>
      <c r="AU198" s="17" t="s">
        <v>163</v>
      </c>
    </row>
    <row r="199" spans="2:65" s="1" customFormat="1" ht="44.25" customHeight="1">
      <c r="B199" s="34"/>
      <c r="C199" s="167" t="s">
        <v>264</v>
      </c>
      <c r="D199" s="167" t="s">
        <v>158</v>
      </c>
      <c r="E199" s="168" t="s">
        <v>265</v>
      </c>
      <c r="F199" s="253" t="s">
        <v>266</v>
      </c>
      <c r="G199" s="253"/>
      <c r="H199" s="253"/>
      <c r="I199" s="253"/>
      <c r="J199" s="169" t="s">
        <v>161</v>
      </c>
      <c r="K199" s="170">
        <v>2</v>
      </c>
      <c r="L199" s="171">
        <v>0</v>
      </c>
      <c r="M199" s="255">
        <v>0</v>
      </c>
      <c r="N199" s="256"/>
      <c r="O199" s="256"/>
      <c r="P199" s="254">
        <f>ROUND(V199*K199,2)</f>
        <v>0</v>
      </c>
      <c r="Q199" s="254"/>
      <c r="R199" s="36"/>
      <c r="T199" s="172" t="s">
        <v>24</v>
      </c>
      <c r="U199" s="43" t="s">
        <v>47</v>
      </c>
      <c r="V199" s="119">
        <f>L199+M199</f>
        <v>0</v>
      </c>
      <c r="W199" s="119">
        <f>ROUND(L199*K199,2)</f>
        <v>0</v>
      </c>
      <c r="X199" s="119">
        <f>ROUND(M199*K199,2)</f>
        <v>0</v>
      </c>
      <c r="Y199" s="35"/>
      <c r="Z199" s="173">
        <f>Y199*K199</f>
        <v>0</v>
      </c>
      <c r="AA199" s="173">
        <v>0</v>
      </c>
      <c r="AB199" s="173">
        <f>AA199*K199</f>
        <v>0</v>
      </c>
      <c r="AC199" s="173">
        <v>0</v>
      </c>
      <c r="AD199" s="174">
        <f>AC199*K199</f>
        <v>0</v>
      </c>
      <c r="AR199" s="17" t="s">
        <v>162</v>
      </c>
      <c r="AT199" s="17" t="s">
        <v>158</v>
      </c>
      <c r="AU199" s="17" t="s">
        <v>163</v>
      </c>
      <c r="AY199" s="17" t="s">
        <v>157</v>
      </c>
      <c r="BE199" s="106">
        <f>IF(U199="základní",P199,0)</f>
        <v>0</v>
      </c>
      <c r="BF199" s="106">
        <f>IF(U199="snížená",P199,0)</f>
        <v>0</v>
      </c>
      <c r="BG199" s="106">
        <f>IF(U199="zákl. přenesená",P199,0)</f>
        <v>0</v>
      </c>
      <c r="BH199" s="106">
        <f>IF(U199="sníž. přenesená",P199,0)</f>
        <v>0</v>
      </c>
      <c r="BI199" s="106">
        <f>IF(U199="nulová",P199,0)</f>
        <v>0</v>
      </c>
      <c r="BJ199" s="17" t="s">
        <v>26</v>
      </c>
      <c r="BK199" s="106">
        <f>ROUND(V199*K199,2)</f>
        <v>0</v>
      </c>
      <c r="BL199" s="17" t="s">
        <v>162</v>
      </c>
      <c r="BM199" s="17" t="s">
        <v>264</v>
      </c>
    </row>
    <row r="200" spans="2:65" s="1" customFormat="1" ht="90" customHeight="1">
      <c r="B200" s="34"/>
      <c r="C200" s="35"/>
      <c r="D200" s="35"/>
      <c r="E200" s="35"/>
      <c r="F200" s="257" t="s">
        <v>267</v>
      </c>
      <c r="G200" s="258"/>
      <c r="H200" s="258"/>
      <c r="I200" s="258"/>
      <c r="J200" s="35"/>
      <c r="K200" s="35"/>
      <c r="L200" s="35"/>
      <c r="M200" s="35"/>
      <c r="N200" s="35"/>
      <c r="O200" s="35"/>
      <c r="P200" s="35"/>
      <c r="Q200" s="35"/>
      <c r="R200" s="36"/>
      <c r="T200" s="140"/>
      <c r="U200" s="35"/>
      <c r="V200" s="35"/>
      <c r="W200" s="35"/>
      <c r="X200" s="35"/>
      <c r="Y200" s="35"/>
      <c r="Z200" s="35"/>
      <c r="AA200" s="35"/>
      <c r="AB200" s="35"/>
      <c r="AC200" s="35"/>
      <c r="AD200" s="77"/>
      <c r="AT200" s="17" t="s">
        <v>165</v>
      </c>
      <c r="AU200" s="17" t="s">
        <v>163</v>
      </c>
    </row>
    <row r="201" spans="2:65" s="1" customFormat="1" ht="44.25" customHeight="1">
      <c r="B201" s="34"/>
      <c r="C201" s="167" t="s">
        <v>268</v>
      </c>
      <c r="D201" s="167" t="s">
        <v>158</v>
      </c>
      <c r="E201" s="168" t="s">
        <v>269</v>
      </c>
      <c r="F201" s="253" t="s">
        <v>270</v>
      </c>
      <c r="G201" s="253"/>
      <c r="H201" s="253"/>
      <c r="I201" s="253"/>
      <c r="J201" s="169" t="s">
        <v>161</v>
      </c>
      <c r="K201" s="170">
        <v>1</v>
      </c>
      <c r="L201" s="171">
        <v>0</v>
      </c>
      <c r="M201" s="255">
        <v>0</v>
      </c>
      <c r="N201" s="256"/>
      <c r="O201" s="256"/>
      <c r="P201" s="254">
        <f>ROUND(V201*K201,2)</f>
        <v>0</v>
      </c>
      <c r="Q201" s="254"/>
      <c r="R201" s="36"/>
      <c r="T201" s="172" t="s">
        <v>24</v>
      </c>
      <c r="U201" s="43" t="s">
        <v>47</v>
      </c>
      <c r="V201" s="119">
        <f>L201+M201</f>
        <v>0</v>
      </c>
      <c r="W201" s="119">
        <f>ROUND(L201*K201,2)</f>
        <v>0</v>
      </c>
      <c r="X201" s="119">
        <f>ROUND(M201*K201,2)</f>
        <v>0</v>
      </c>
      <c r="Y201" s="35"/>
      <c r="Z201" s="173">
        <f>Y201*K201</f>
        <v>0</v>
      </c>
      <c r="AA201" s="173">
        <v>0</v>
      </c>
      <c r="AB201" s="173">
        <f>AA201*K201</f>
        <v>0</v>
      </c>
      <c r="AC201" s="173">
        <v>0</v>
      </c>
      <c r="AD201" s="174">
        <f>AC201*K201</f>
        <v>0</v>
      </c>
      <c r="AR201" s="17" t="s">
        <v>162</v>
      </c>
      <c r="AT201" s="17" t="s">
        <v>158</v>
      </c>
      <c r="AU201" s="17" t="s">
        <v>163</v>
      </c>
      <c r="AY201" s="17" t="s">
        <v>157</v>
      </c>
      <c r="BE201" s="106">
        <f>IF(U201="základní",P201,0)</f>
        <v>0</v>
      </c>
      <c r="BF201" s="106">
        <f>IF(U201="snížená",P201,0)</f>
        <v>0</v>
      </c>
      <c r="BG201" s="106">
        <f>IF(U201="zákl. přenesená",P201,0)</f>
        <v>0</v>
      </c>
      <c r="BH201" s="106">
        <f>IF(U201="sníž. přenesená",P201,0)</f>
        <v>0</v>
      </c>
      <c r="BI201" s="106">
        <f>IF(U201="nulová",P201,0)</f>
        <v>0</v>
      </c>
      <c r="BJ201" s="17" t="s">
        <v>26</v>
      </c>
      <c r="BK201" s="106">
        <f>ROUND(V201*K201,2)</f>
        <v>0</v>
      </c>
      <c r="BL201" s="17" t="s">
        <v>162</v>
      </c>
      <c r="BM201" s="17" t="s">
        <v>268</v>
      </c>
    </row>
    <row r="202" spans="2:65" s="1" customFormat="1" ht="90" customHeight="1">
      <c r="B202" s="34"/>
      <c r="C202" s="35"/>
      <c r="D202" s="35"/>
      <c r="E202" s="35"/>
      <c r="F202" s="257" t="s">
        <v>271</v>
      </c>
      <c r="G202" s="258"/>
      <c r="H202" s="258"/>
      <c r="I202" s="258"/>
      <c r="J202" s="35"/>
      <c r="K202" s="35"/>
      <c r="L202" s="35"/>
      <c r="M202" s="35"/>
      <c r="N202" s="35"/>
      <c r="O202" s="35"/>
      <c r="P202" s="35"/>
      <c r="Q202" s="35"/>
      <c r="R202" s="36"/>
      <c r="T202" s="140"/>
      <c r="U202" s="35"/>
      <c r="V202" s="35"/>
      <c r="W202" s="35"/>
      <c r="X202" s="35"/>
      <c r="Y202" s="35"/>
      <c r="Z202" s="35"/>
      <c r="AA202" s="35"/>
      <c r="AB202" s="35"/>
      <c r="AC202" s="35"/>
      <c r="AD202" s="77"/>
      <c r="AT202" s="17" t="s">
        <v>165</v>
      </c>
      <c r="AU202" s="17" t="s">
        <v>163</v>
      </c>
    </row>
    <row r="203" spans="2:65" s="1" customFormat="1" ht="22.5" customHeight="1">
      <c r="B203" s="34"/>
      <c r="C203" s="167" t="s">
        <v>272</v>
      </c>
      <c r="D203" s="167" t="s">
        <v>158</v>
      </c>
      <c r="E203" s="168" t="s">
        <v>273</v>
      </c>
      <c r="F203" s="253" t="s">
        <v>274</v>
      </c>
      <c r="G203" s="253"/>
      <c r="H203" s="253"/>
      <c r="I203" s="253"/>
      <c r="J203" s="169" t="s">
        <v>161</v>
      </c>
      <c r="K203" s="170">
        <v>9</v>
      </c>
      <c r="L203" s="171">
        <v>0</v>
      </c>
      <c r="M203" s="255">
        <v>0</v>
      </c>
      <c r="N203" s="256"/>
      <c r="O203" s="256"/>
      <c r="P203" s="254">
        <f>ROUND(V203*K203,2)</f>
        <v>0</v>
      </c>
      <c r="Q203" s="254"/>
      <c r="R203" s="36"/>
      <c r="T203" s="172" t="s">
        <v>24</v>
      </c>
      <c r="U203" s="43" t="s">
        <v>47</v>
      </c>
      <c r="V203" s="119">
        <f>L203+M203</f>
        <v>0</v>
      </c>
      <c r="W203" s="119">
        <f>ROUND(L203*K203,2)</f>
        <v>0</v>
      </c>
      <c r="X203" s="119">
        <f>ROUND(M203*K203,2)</f>
        <v>0</v>
      </c>
      <c r="Y203" s="35"/>
      <c r="Z203" s="173">
        <f>Y203*K203</f>
        <v>0</v>
      </c>
      <c r="AA203" s="173">
        <v>0</v>
      </c>
      <c r="AB203" s="173">
        <f>AA203*K203</f>
        <v>0</v>
      </c>
      <c r="AC203" s="173">
        <v>0</v>
      </c>
      <c r="AD203" s="174">
        <f>AC203*K203</f>
        <v>0</v>
      </c>
      <c r="AR203" s="17" t="s">
        <v>162</v>
      </c>
      <c r="AT203" s="17" t="s">
        <v>158</v>
      </c>
      <c r="AU203" s="17" t="s">
        <v>163</v>
      </c>
      <c r="AY203" s="17" t="s">
        <v>157</v>
      </c>
      <c r="BE203" s="106">
        <f>IF(U203="základní",P203,0)</f>
        <v>0</v>
      </c>
      <c r="BF203" s="106">
        <f>IF(U203="snížená",P203,0)</f>
        <v>0</v>
      </c>
      <c r="BG203" s="106">
        <f>IF(U203="zákl. přenesená",P203,0)</f>
        <v>0</v>
      </c>
      <c r="BH203" s="106">
        <f>IF(U203="sníž. přenesená",P203,0)</f>
        <v>0</v>
      </c>
      <c r="BI203" s="106">
        <f>IF(U203="nulová",P203,0)</f>
        <v>0</v>
      </c>
      <c r="BJ203" s="17" t="s">
        <v>26</v>
      </c>
      <c r="BK203" s="106">
        <f>ROUND(V203*K203,2)</f>
        <v>0</v>
      </c>
      <c r="BL203" s="17" t="s">
        <v>162</v>
      </c>
      <c r="BM203" s="17" t="s">
        <v>272</v>
      </c>
    </row>
    <row r="204" spans="2:65" s="1" customFormat="1" ht="66" customHeight="1">
      <c r="B204" s="34"/>
      <c r="C204" s="35"/>
      <c r="D204" s="35"/>
      <c r="E204" s="35"/>
      <c r="F204" s="257" t="s">
        <v>275</v>
      </c>
      <c r="G204" s="258"/>
      <c r="H204" s="258"/>
      <c r="I204" s="258"/>
      <c r="J204" s="35"/>
      <c r="K204" s="35"/>
      <c r="L204" s="35"/>
      <c r="M204" s="35"/>
      <c r="N204" s="35"/>
      <c r="O204" s="35"/>
      <c r="P204" s="35"/>
      <c r="Q204" s="35"/>
      <c r="R204" s="36"/>
      <c r="T204" s="140"/>
      <c r="U204" s="35"/>
      <c r="V204" s="35"/>
      <c r="W204" s="35"/>
      <c r="X204" s="35"/>
      <c r="Y204" s="35"/>
      <c r="Z204" s="35"/>
      <c r="AA204" s="35"/>
      <c r="AB204" s="35"/>
      <c r="AC204" s="35"/>
      <c r="AD204" s="77"/>
      <c r="AT204" s="17" t="s">
        <v>165</v>
      </c>
      <c r="AU204" s="17" t="s">
        <v>163</v>
      </c>
    </row>
    <row r="205" spans="2:65" s="1" customFormat="1" ht="44.25" customHeight="1">
      <c r="B205" s="34"/>
      <c r="C205" s="167" t="s">
        <v>276</v>
      </c>
      <c r="D205" s="167" t="s">
        <v>158</v>
      </c>
      <c r="E205" s="168" t="s">
        <v>277</v>
      </c>
      <c r="F205" s="253" t="s">
        <v>278</v>
      </c>
      <c r="G205" s="253"/>
      <c r="H205" s="253"/>
      <c r="I205" s="253"/>
      <c r="J205" s="169" t="s">
        <v>161</v>
      </c>
      <c r="K205" s="170">
        <v>4</v>
      </c>
      <c r="L205" s="171">
        <v>0</v>
      </c>
      <c r="M205" s="255">
        <v>0</v>
      </c>
      <c r="N205" s="256"/>
      <c r="O205" s="256"/>
      <c r="P205" s="254">
        <f>ROUND(V205*K205,2)</f>
        <v>0</v>
      </c>
      <c r="Q205" s="254"/>
      <c r="R205" s="36"/>
      <c r="T205" s="172" t="s">
        <v>24</v>
      </c>
      <c r="U205" s="43" t="s">
        <v>47</v>
      </c>
      <c r="V205" s="119">
        <f>L205+M205</f>
        <v>0</v>
      </c>
      <c r="W205" s="119">
        <f>ROUND(L205*K205,2)</f>
        <v>0</v>
      </c>
      <c r="X205" s="119">
        <f>ROUND(M205*K205,2)</f>
        <v>0</v>
      </c>
      <c r="Y205" s="35"/>
      <c r="Z205" s="173">
        <f>Y205*K205</f>
        <v>0</v>
      </c>
      <c r="AA205" s="173">
        <v>0</v>
      </c>
      <c r="AB205" s="173">
        <f>AA205*K205</f>
        <v>0</v>
      </c>
      <c r="AC205" s="173">
        <v>0</v>
      </c>
      <c r="AD205" s="174">
        <f>AC205*K205</f>
        <v>0</v>
      </c>
      <c r="AR205" s="17" t="s">
        <v>162</v>
      </c>
      <c r="AT205" s="17" t="s">
        <v>158</v>
      </c>
      <c r="AU205" s="17" t="s">
        <v>163</v>
      </c>
      <c r="AY205" s="17" t="s">
        <v>157</v>
      </c>
      <c r="BE205" s="106">
        <f>IF(U205="základní",P205,0)</f>
        <v>0</v>
      </c>
      <c r="BF205" s="106">
        <f>IF(U205="snížená",P205,0)</f>
        <v>0</v>
      </c>
      <c r="BG205" s="106">
        <f>IF(U205="zákl. přenesená",P205,0)</f>
        <v>0</v>
      </c>
      <c r="BH205" s="106">
        <f>IF(U205="sníž. přenesená",P205,0)</f>
        <v>0</v>
      </c>
      <c r="BI205" s="106">
        <f>IF(U205="nulová",P205,0)</f>
        <v>0</v>
      </c>
      <c r="BJ205" s="17" t="s">
        <v>26</v>
      </c>
      <c r="BK205" s="106">
        <f>ROUND(V205*K205,2)</f>
        <v>0</v>
      </c>
      <c r="BL205" s="17" t="s">
        <v>162</v>
      </c>
      <c r="BM205" s="17" t="s">
        <v>276</v>
      </c>
    </row>
    <row r="206" spans="2:65" s="1" customFormat="1" ht="42" customHeight="1">
      <c r="B206" s="34"/>
      <c r="C206" s="35"/>
      <c r="D206" s="35"/>
      <c r="E206" s="35"/>
      <c r="F206" s="257" t="s">
        <v>278</v>
      </c>
      <c r="G206" s="258"/>
      <c r="H206" s="258"/>
      <c r="I206" s="258"/>
      <c r="J206" s="35"/>
      <c r="K206" s="35"/>
      <c r="L206" s="35"/>
      <c r="M206" s="35"/>
      <c r="N206" s="35"/>
      <c r="O206" s="35"/>
      <c r="P206" s="35"/>
      <c r="Q206" s="35"/>
      <c r="R206" s="36"/>
      <c r="T206" s="140"/>
      <c r="U206" s="35"/>
      <c r="V206" s="35"/>
      <c r="W206" s="35"/>
      <c r="X206" s="35"/>
      <c r="Y206" s="35"/>
      <c r="Z206" s="35"/>
      <c r="AA206" s="35"/>
      <c r="AB206" s="35"/>
      <c r="AC206" s="35"/>
      <c r="AD206" s="77"/>
      <c r="AT206" s="17" t="s">
        <v>165</v>
      </c>
      <c r="AU206" s="17" t="s">
        <v>163</v>
      </c>
    </row>
    <row r="207" spans="2:65" s="1" customFormat="1" ht="44.25" customHeight="1">
      <c r="B207" s="34"/>
      <c r="C207" s="167" t="s">
        <v>279</v>
      </c>
      <c r="D207" s="167" t="s">
        <v>158</v>
      </c>
      <c r="E207" s="168" t="s">
        <v>280</v>
      </c>
      <c r="F207" s="253" t="s">
        <v>206</v>
      </c>
      <c r="G207" s="253"/>
      <c r="H207" s="253"/>
      <c r="I207" s="253"/>
      <c r="J207" s="169" t="s">
        <v>207</v>
      </c>
      <c r="K207" s="170">
        <v>50</v>
      </c>
      <c r="L207" s="171">
        <v>0</v>
      </c>
      <c r="M207" s="255">
        <v>0</v>
      </c>
      <c r="N207" s="256"/>
      <c r="O207" s="256"/>
      <c r="P207" s="254">
        <f>ROUND(V207*K207,2)</f>
        <v>0</v>
      </c>
      <c r="Q207" s="254"/>
      <c r="R207" s="36"/>
      <c r="T207" s="172" t="s">
        <v>24</v>
      </c>
      <c r="U207" s="43" t="s">
        <v>47</v>
      </c>
      <c r="V207" s="119">
        <f>L207+M207</f>
        <v>0</v>
      </c>
      <c r="W207" s="119">
        <f>ROUND(L207*K207,2)</f>
        <v>0</v>
      </c>
      <c r="X207" s="119">
        <f>ROUND(M207*K207,2)</f>
        <v>0</v>
      </c>
      <c r="Y207" s="35"/>
      <c r="Z207" s="173">
        <f>Y207*K207</f>
        <v>0</v>
      </c>
      <c r="AA207" s="173">
        <v>0</v>
      </c>
      <c r="AB207" s="173">
        <f>AA207*K207</f>
        <v>0</v>
      </c>
      <c r="AC207" s="173">
        <v>0</v>
      </c>
      <c r="AD207" s="174">
        <f>AC207*K207</f>
        <v>0</v>
      </c>
      <c r="AR207" s="17" t="s">
        <v>162</v>
      </c>
      <c r="AT207" s="17" t="s">
        <v>158</v>
      </c>
      <c r="AU207" s="17" t="s">
        <v>163</v>
      </c>
      <c r="AY207" s="17" t="s">
        <v>157</v>
      </c>
      <c r="BE207" s="106">
        <f>IF(U207="základní",P207,0)</f>
        <v>0</v>
      </c>
      <c r="BF207" s="106">
        <f>IF(U207="snížená",P207,0)</f>
        <v>0</v>
      </c>
      <c r="BG207" s="106">
        <f>IF(U207="zákl. přenesená",P207,0)</f>
        <v>0</v>
      </c>
      <c r="BH207" s="106">
        <f>IF(U207="sníž. přenesená",P207,0)</f>
        <v>0</v>
      </c>
      <c r="BI207" s="106">
        <f>IF(U207="nulová",P207,0)</f>
        <v>0</v>
      </c>
      <c r="BJ207" s="17" t="s">
        <v>26</v>
      </c>
      <c r="BK207" s="106">
        <f>ROUND(V207*K207,2)</f>
        <v>0</v>
      </c>
      <c r="BL207" s="17" t="s">
        <v>162</v>
      </c>
      <c r="BM207" s="17" t="s">
        <v>279</v>
      </c>
    </row>
    <row r="208" spans="2:65" s="1" customFormat="1" ht="30" customHeight="1">
      <c r="B208" s="34"/>
      <c r="C208" s="35"/>
      <c r="D208" s="35"/>
      <c r="E208" s="35"/>
      <c r="F208" s="257" t="s">
        <v>206</v>
      </c>
      <c r="G208" s="258"/>
      <c r="H208" s="258"/>
      <c r="I208" s="258"/>
      <c r="J208" s="35"/>
      <c r="K208" s="35"/>
      <c r="L208" s="35"/>
      <c r="M208" s="35"/>
      <c r="N208" s="35"/>
      <c r="O208" s="35"/>
      <c r="P208" s="35"/>
      <c r="Q208" s="35"/>
      <c r="R208" s="36"/>
      <c r="T208" s="140"/>
      <c r="U208" s="35"/>
      <c r="V208" s="35"/>
      <c r="W208" s="35"/>
      <c r="X208" s="35"/>
      <c r="Y208" s="35"/>
      <c r="Z208" s="35"/>
      <c r="AA208" s="35"/>
      <c r="AB208" s="35"/>
      <c r="AC208" s="35"/>
      <c r="AD208" s="77"/>
      <c r="AT208" s="17" t="s">
        <v>165</v>
      </c>
      <c r="AU208" s="17" t="s">
        <v>163</v>
      </c>
    </row>
    <row r="209" spans="2:65" s="1" customFormat="1" ht="44.25" customHeight="1">
      <c r="B209" s="34"/>
      <c r="C209" s="167" t="s">
        <v>281</v>
      </c>
      <c r="D209" s="167" t="s">
        <v>158</v>
      </c>
      <c r="E209" s="168" t="s">
        <v>282</v>
      </c>
      <c r="F209" s="253" t="s">
        <v>209</v>
      </c>
      <c r="G209" s="253"/>
      <c r="H209" s="253"/>
      <c r="I209" s="253"/>
      <c r="J209" s="169" t="s">
        <v>210</v>
      </c>
      <c r="K209" s="170">
        <v>130</v>
      </c>
      <c r="L209" s="171">
        <v>0</v>
      </c>
      <c r="M209" s="255">
        <v>0</v>
      </c>
      <c r="N209" s="256"/>
      <c r="O209" s="256"/>
      <c r="P209" s="254">
        <f>ROUND(V209*K209,2)</f>
        <v>0</v>
      </c>
      <c r="Q209" s="254"/>
      <c r="R209" s="36"/>
      <c r="T209" s="172" t="s">
        <v>24</v>
      </c>
      <c r="U209" s="43" t="s">
        <v>47</v>
      </c>
      <c r="V209" s="119">
        <f>L209+M209</f>
        <v>0</v>
      </c>
      <c r="W209" s="119">
        <f>ROUND(L209*K209,2)</f>
        <v>0</v>
      </c>
      <c r="X209" s="119">
        <f>ROUND(M209*K209,2)</f>
        <v>0</v>
      </c>
      <c r="Y209" s="35"/>
      <c r="Z209" s="173">
        <f>Y209*K209</f>
        <v>0</v>
      </c>
      <c r="AA209" s="173">
        <v>0</v>
      </c>
      <c r="AB209" s="173">
        <f>AA209*K209</f>
        <v>0</v>
      </c>
      <c r="AC209" s="173">
        <v>0</v>
      </c>
      <c r="AD209" s="174">
        <f>AC209*K209</f>
        <v>0</v>
      </c>
      <c r="AR209" s="17" t="s">
        <v>162</v>
      </c>
      <c r="AT209" s="17" t="s">
        <v>158</v>
      </c>
      <c r="AU209" s="17" t="s">
        <v>163</v>
      </c>
      <c r="AY209" s="17" t="s">
        <v>157</v>
      </c>
      <c r="BE209" s="106">
        <f>IF(U209="základní",P209,0)</f>
        <v>0</v>
      </c>
      <c r="BF209" s="106">
        <f>IF(U209="snížená",P209,0)</f>
        <v>0</v>
      </c>
      <c r="BG209" s="106">
        <f>IF(U209="zákl. přenesená",P209,0)</f>
        <v>0</v>
      </c>
      <c r="BH209" s="106">
        <f>IF(U209="sníž. přenesená",P209,0)</f>
        <v>0</v>
      </c>
      <c r="BI209" s="106">
        <f>IF(U209="nulová",P209,0)</f>
        <v>0</v>
      </c>
      <c r="BJ209" s="17" t="s">
        <v>26</v>
      </c>
      <c r="BK209" s="106">
        <f>ROUND(V209*K209,2)</f>
        <v>0</v>
      </c>
      <c r="BL209" s="17" t="s">
        <v>162</v>
      </c>
      <c r="BM209" s="17" t="s">
        <v>281</v>
      </c>
    </row>
    <row r="210" spans="2:65" s="1" customFormat="1" ht="30" customHeight="1">
      <c r="B210" s="34"/>
      <c r="C210" s="35"/>
      <c r="D210" s="35"/>
      <c r="E210" s="35"/>
      <c r="F210" s="257" t="s">
        <v>209</v>
      </c>
      <c r="G210" s="258"/>
      <c r="H210" s="258"/>
      <c r="I210" s="258"/>
      <c r="J210" s="35"/>
      <c r="K210" s="35"/>
      <c r="L210" s="35"/>
      <c r="M210" s="35"/>
      <c r="N210" s="35"/>
      <c r="O210" s="35"/>
      <c r="P210" s="35"/>
      <c r="Q210" s="35"/>
      <c r="R210" s="36"/>
      <c r="T210" s="140"/>
      <c r="U210" s="35"/>
      <c r="V210" s="35"/>
      <c r="W210" s="35"/>
      <c r="X210" s="35"/>
      <c r="Y210" s="35"/>
      <c r="Z210" s="35"/>
      <c r="AA210" s="35"/>
      <c r="AB210" s="35"/>
      <c r="AC210" s="35"/>
      <c r="AD210" s="77"/>
      <c r="AT210" s="17" t="s">
        <v>165</v>
      </c>
      <c r="AU210" s="17" t="s">
        <v>163</v>
      </c>
    </row>
    <row r="211" spans="2:65" s="1" customFormat="1" ht="44.25" customHeight="1">
      <c r="B211" s="34"/>
      <c r="C211" s="167" t="s">
        <v>283</v>
      </c>
      <c r="D211" s="167" t="s">
        <v>158</v>
      </c>
      <c r="E211" s="168" t="s">
        <v>284</v>
      </c>
      <c r="F211" s="253" t="s">
        <v>212</v>
      </c>
      <c r="G211" s="253"/>
      <c r="H211" s="253"/>
      <c r="I211" s="253"/>
      <c r="J211" s="169" t="s">
        <v>207</v>
      </c>
      <c r="K211" s="170">
        <v>80</v>
      </c>
      <c r="L211" s="171">
        <v>0</v>
      </c>
      <c r="M211" s="255">
        <v>0</v>
      </c>
      <c r="N211" s="256"/>
      <c r="O211" s="256"/>
      <c r="P211" s="254">
        <f>ROUND(V211*K211,2)</f>
        <v>0</v>
      </c>
      <c r="Q211" s="254"/>
      <c r="R211" s="36"/>
      <c r="T211" s="172" t="s">
        <v>24</v>
      </c>
      <c r="U211" s="43" t="s">
        <v>47</v>
      </c>
      <c r="V211" s="119">
        <f>L211+M211</f>
        <v>0</v>
      </c>
      <c r="W211" s="119">
        <f>ROUND(L211*K211,2)</f>
        <v>0</v>
      </c>
      <c r="X211" s="119">
        <f>ROUND(M211*K211,2)</f>
        <v>0</v>
      </c>
      <c r="Y211" s="35"/>
      <c r="Z211" s="173">
        <f>Y211*K211</f>
        <v>0</v>
      </c>
      <c r="AA211" s="173">
        <v>0</v>
      </c>
      <c r="AB211" s="173">
        <f>AA211*K211</f>
        <v>0</v>
      </c>
      <c r="AC211" s="173">
        <v>0</v>
      </c>
      <c r="AD211" s="174">
        <f>AC211*K211</f>
        <v>0</v>
      </c>
      <c r="AR211" s="17" t="s">
        <v>162</v>
      </c>
      <c r="AT211" s="17" t="s">
        <v>158</v>
      </c>
      <c r="AU211" s="17" t="s">
        <v>163</v>
      </c>
      <c r="AY211" s="17" t="s">
        <v>157</v>
      </c>
      <c r="BE211" s="106">
        <f>IF(U211="základní",P211,0)</f>
        <v>0</v>
      </c>
      <c r="BF211" s="106">
        <f>IF(U211="snížená",P211,0)</f>
        <v>0</v>
      </c>
      <c r="BG211" s="106">
        <f>IF(U211="zákl. přenesená",P211,0)</f>
        <v>0</v>
      </c>
      <c r="BH211" s="106">
        <f>IF(U211="sníž. přenesená",P211,0)</f>
        <v>0</v>
      </c>
      <c r="BI211" s="106">
        <f>IF(U211="nulová",P211,0)</f>
        <v>0</v>
      </c>
      <c r="BJ211" s="17" t="s">
        <v>26</v>
      </c>
      <c r="BK211" s="106">
        <f>ROUND(V211*K211,2)</f>
        <v>0</v>
      </c>
      <c r="BL211" s="17" t="s">
        <v>162</v>
      </c>
      <c r="BM211" s="17" t="s">
        <v>283</v>
      </c>
    </row>
    <row r="212" spans="2:65" s="1" customFormat="1" ht="30" customHeight="1">
      <c r="B212" s="34"/>
      <c r="C212" s="35"/>
      <c r="D212" s="35"/>
      <c r="E212" s="35"/>
      <c r="F212" s="257" t="s">
        <v>212</v>
      </c>
      <c r="G212" s="258"/>
      <c r="H212" s="258"/>
      <c r="I212" s="258"/>
      <c r="J212" s="35"/>
      <c r="K212" s="35"/>
      <c r="L212" s="35"/>
      <c r="M212" s="35"/>
      <c r="N212" s="35"/>
      <c r="O212" s="35"/>
      <c r="P212" s="35"/>
      <c r="Q212" s="35"/>
      <c r="R212" s="36"/>
      <c r="T212" s="140"/>
      <c r="U212" s="35"/>
      <c r="V212" s="35"/>
      <c r="W212" s="35"/>
      <c r="X212" s="35"/>
      <c r="Y212" s="35"/>
      <c r="Z212" s="35"/>
      <c r="AA212" s="35"/>
      <c r="AB212" s="35"/>
      <c r="AC212" s="35"/>
      <c r="AD212" s="77"/>
      <c r="AT212" s="17" t="s">
        <v>165</v>
      </c>
      <c r="AU212" s="17" t="s">
        <v>163</v>
      </c>
    </row>
    <row r="213" spans="2:65" s="1" customFormat="1" ht="57" customHeight="1">
      <c r="B213" s="34"/>
      <c r="C213" s="167" t="s">
        <v>285</v>
      </c>
      <c r="D213" s="167" t="s">
        <v>158</v>
      </c>
      <c r="E213" s="168" t="s">
        <v>286</v>
      </c>
      <c r="F213" s="253" t="s">
        <v>216</v>
      </c>
      <c r="G213" s="253"/>
      <c r="H213" s="253"/>
      <c r="I213" s="253"/>
      <c r="J213" s="169" t="s">
        <v>207</v>
      </c>
      <c r="K213" s="170">
        <v>10</v>
      </c>
      <c r="L213" s="171">
        <v>0</v>
      </c>
      <c r="M213" s="255">
        <v>0</v>
      </c>
      <c r="N213" s="256"/>
      <c r="O213" s="256"/>
      <c r="P213" s="254">
        <f>ROUND(V213*K213,2)</f>
        <v>0</v>
      </c>
      <c r="Q213" s="254"/>
      <c r="R213" s="36"/>
      <c r="T213" s="172" t="s">
        <v>24</v>
      </c>
      <c r="U213" s="43" t="s">
        <v>47</v>
      </c>
      <c r="V213" s="119">
        <f>L213+M213</f>
        <v>0</v>
      </c>
      <c r="W213" s="119">
        <f>ROUND(L213*K213,2)</f>
        <v>0</v>
      </c>
      <c r="X213" s="119">
        <f>ROUND(M213*K213,2)</f>
        <v>0</v>
      </c>
      <c r="Y213" s="35"/>
      <c r="Z213" s="173">
        <f>Y213*K213</f>
        <v>0</v>
      </c>
      <c r="AA213" s="173">
        <v>0</v>
      </c>
      <c r="AB213" s="173">
        <f>AA213*K213</f>
        <v>0</v>
      </c>
      <c r="AC213" s="173">
        <v>0</v>
      </c>
      <c r="AD213" s="174">
        <f>AC213*K213</f>
        <v>0</v>
      </c>
      <c r="AR213" s="17" t="s">
        <v>162</v>
      </c>
      <c r="AT213" s="17" t="s">
        <v>158</v>
      </c>
      <c r="AU213" s="17" t="s">
        <v>163</v>
      </c>
      <c r="AY213" s="17" t="s">
        <v>157</v>
      </c>
      <c r="BE213" s="106">
        <f>IF(U213="základní",P213,0)</f>
        <v>0</v>
      </c>
      <c r="BF213" s="106">
        <f>IF(U213="snížená",P213,0)</f>
        <v>0</v>
      </c>
      <c r="BG213" s="106">
        <f>IF(U213="zákl. přenesená",P213,0)</f>
        <v>0</v>
      </c>
      <c r="BH213" s="106">
        <f>IF(U213="sníž. přenesená",P213,0)</f>
        <v>0</v>
      </c>
      <c r="BI213" s="106">
        <f>IF(U213="nulová",P213,0)</f>
        <v>0</v>
      </c>
      <c r="BJ213" s="17" t="s">
        <v>26</v>
      </c>
      <c r="BK213" s="106">
        <f>ROUND(V213*K213,2)</f>
        <v>0</v>
      </c>
      <c r="BL213" s="17" t="s">
        <v>162</v>
      </c>
      <c r="BM213" s="17" t="s">
        <v>285</v>
      </c>
    </row>
    <row r="214" spans="2:65" s="1" customFormat="1" ht="42" customHeight="1">
      <c r="B214" s="34"/>
      <c r="C214" s="35"/>
      <c r="D214" s="35"/>
      <c r="E214" s="35"/>
      <c r="F214" s="257" t="s">
        <v>216</v>
      </c>
      <c r="G214" s="258"/>
      <c r="H214" s="258"/>
      <c r="I214" s="258"/>
      <c r="J214" s="35"/>
      <c r="K214" s="35"/>
      <c r="L214" s="35"/>
      <c r="M214" s="35"/>
      <c r="N214" s="35"/>
      <c r="O214" s="35"/>
      <c r="P214" s="35"/>
      <c r="Q214" s="35"/>
      <c r="R214" s="36"/>
      <c r="T214" s="140"/>
      <c r="U214" s="35"/>
      <c r="V214" s="35"/>
      <c r="W214" s="35"/>
      <c r="X214" s="35"/>
      <c r="Y214" s="35"/>
      <c r="Z214" s="35"/>
      <c r="AA214" s="35"/>
      <c r="AB214" s="35"/>
      <c r="AC214" s="35"/>
      <c r="AD214" s="77"/>
      <c r="AT214" s="17" t="s">
        <v>165</v>
      </c>
      <c r="AU214" s="17" t="s">
        <v>163</v>
      </c>
    </row>
    <row r="215" spans="2:65" s="1" customFormat="1" ht="31.5" customHeight="1">
      <c r="B215" s="34"/>
      <c r="C215" s="167" t="s">
        <v>287</v>
      </c>
      <c r="D215" s="167" t="s">
        <v>158</v>
      </c>
      <c r="E215" s="168" t="s">
        <v>288</v>
      </c>
      <c r="F215" s="253" t="s">
        <v>219</v>
      </c>
      <c r="G215" s="253"/>
      <c r="H215" s="253"/>
      <c r="I215" s="253"/>
      <c r="J215" s="169" t="s">
        <v>220</v>
      </c>
      <c r="K215" s="170">
        <v>200</v>
      </c>
      <c r="L215" s="171">
        <v>0</v>
      </c>
      <c r="M215" s="255">
        <v>0</v>
      </c>
      <c r="N215" s="256"/>
      <c r="O215" s="256"/>
      <c r="P215" s="254">
        <f>ROUND(V215*K215,2)</f>
        <v>0</v>
      </c>
      <c r="Q215" s="254"/>
      <c r="R215" s="36"/>
      <c r="T215" s="172" t="s">
        <v>24</v>
      </c>
      <c r="U215" s="43" t="s">
        <v>47</v>
      </c>
      <c r="V215" s="119">
        <f>L215+M215</f>
        <v>0</v>
      </c>
      <c r="W215" s="119">
        <f>ROUND(L215*K215,2)</f>
        <v>0</v>
      </c>
      <c r="X215" s="119">
        <f>ROUND(M215*K215,2)</f>
        <v>0</v>
      </c>
      <c r="Y215" s="35"/>
      <c r="Z215" s="173">
        <f>Y215*K215</f>
        <v>0</v>
      </c>
      <c r="AA215" s="173">
        <v>0</v>
      </c>
      <c r="AB215" s="173">
        <f>AA215*K215</f>
        <v>0</v>
      </c>
      <c r="AC215" s="173">
        <v>0</v>
      </c>
      <c r="AD215" s="174">
        <f>AC215*K215</f>
        <v>0</v>
      </c>
      <c r="AR215" s="17" t="s">
        <v>162</v>
      </c>
      <c r="AT215" s="17" t="s">
        <v>158</v>
      </c>
      <c r="AU215" s="17" t="s">
        <v>163</v>
      </c>
      <c r="AY215" s="17" t="s">
        <v>157</v>
      </c>
      <c r="BE215" s="106">
        <f>IF(U215="základní",P215,0)</f>
        <v>0</v>
      </c>
      <c r="BF215" s="106">
        <f>IF(U215="snížená",P215,0)</f>
        <v>0</v>
      </c>
      <c r="BG215" s="106">
        <f>IF(U215="zákl. přenesená",P215,0)</f>
        <v>0</v>
      </c>
      <c r="BH215" s="106">
        <f>IF(U215="sníž. přenesená",P215,0)</f>
        <v>0</v>
      </c>
      <c r="BI215" s="106">
        <f>IF(U215="nulová",P215,0)</f>
        <v>0</v>
      </c>
      <c r="BJ215" s="17" t="s">
        <v>26</v>
      </c>
      <c r="BK215" s="106">
        <f>ROUND(V215*K215,2)</f>
        <v>0</v>
      </c>
      <c r="BL215" s="17" t="s">
        <v>162</v>
      </c>
      <c r="BM215" s="17" t="s">
        <v>287</v>
      </c>
    </row>
    <row r="216" spans="2:65" s="1" customFormat="1" ht="54" customHeight="1">
      <c r="B216" s="34"/>
      <c r="C216" s="35"/>
      <c r="D216" s="35"/>
      <c r="E216" s="35"/>
      <c r="F216" s="257" t="s">
        <v>221</v>
      </c>
      <c r="G216" s="258"/>
      <c r="H216" s="258"/>
      <c r="I216" s="258"/>
      <c r="J216" s="35"/>
      <c r="K216" s="35"/>
      <c r="L216" s="35"/>
      <c r="M216" s="35"/>
      <c r="N216" s="35"/>
      <c r="O216" s="35"/>
      <c r="P216" s="35"/>
      <c r="Q216" s="35"/>
      <c r="R216" s="36"/>
      <c r="T216" s="140"/>
      <c r="U216" s="35"/>
      <c r="V216" s="35"/>
      <c r="W216" s="35"/>
      <c r="X216" s="35"/>
      <c r="Y216" s="35"/>
      <c r="Z216" s="35"/>
      <c r="AA216" s="35"/>
      <c r="AB216" s="35"/>
      <c r="AC216" s="35"/>
      <c r="AD216" s="77"/>
      <c r="AT216" s="17" t="s">
        <v>165</v>
      </c>
      <c r="AU216" s="17" t="s">
        <v>163</v>
      </c>
    </row>
    <row r="217" spans="2:65" s="9" customFormat="1" ht="22.35" customHeight="1">
      <c r="B217" s="155"/>
      <c r="C217" s="156"/>
      <c r="D217" s="166" t="s">
        <v>123</v>
      </c>
      <c r="E217" s="166"/>
      <c r="F217" s="166"/>
      <c r="G217" s="166"/>
      <c r="H217" s="166"/>
      <c r="I217" s="166"/>
      <c r="J217" s="166"/>
      <c r="K217" s="166"/>
      <c r="L217" s="166"/>
      <c r="M217" s="266">
        <f>BK217</f>
        <v>0</v>
      </c>
      <c r="N217" s="267"/>
      <c r="O217" s="267"/>
      <c r="P217" s="267"/>
      <c r="Q217" s="267"/>
      <c r="R217" s="158"/>
      <c r="T217" s="159"/>
      <c r="U217" s="156"/>
      <c r="V217" s="156"/>
      <c r="W217" s="160">
        <f>SUM(W218:W293)</f>
        <v>0</v>
      </c>
      <c r="X217" s="160">
        <f>SUM(X218:X293)</f>
        <v>0</v>
      </c>
      <c r="Y217" s="156"/>
      <c r="Z217" s="161">
        <f>SUM(Z218:Z293)</f>
        <v>0</v>
      </c>
      <c r="AA217" s="156"/>
      <c r="AB217" s="161">
        <f>SUM(AB218:AB293)</f>
        <v>0</v>
      </c>
      <c r="AC217" s="156"/>
      <c r="AD217" s="162">
        <f>SUM(AD218:AD293)</f>
        <v>0</v>
      </c>
      <c r="AR217" s="163" t="s">
        <v>26</v>
      </c>
      <c r="AT217" s="164" t="s">
        <v>83</v>
      </c>
      <c r="AU217" s="164" t="s">
        <v>107</v>
      </c>
      <c r="AY217" s="163" t="s">
        <v>157</v>
      </c>
      <c r="BK217" s="165">
        <f>SUM(BK218:BK293)</f>
        <v>0</v>
      </c>
    </row>
    <row r="218" spans="2:65" s="1" customFormat="1" ht="31.5" customHeight="1">
      <c r="B218" s="34"/>
      <c r="C218" s="167" t="s">
        <v>289</v>
      </c>
      <c r="D218" s="167" t="s">
        <v>158</v>
      </c>
      <c r="E218" s="168" t="s">
        <v>290</v>
      </c>
      <c r="F218" s="253" t="s">
        <v>291</v>
      </c>
      <c r="G218" s="253"/>
      <c r="H218" s="253"/>
      <c r="I218" s="253"/>
      <c r="J218" s="169" t="s">
        <v>161</v>
      </c>
      <c r="K218" s="170">
        <v>1</v>
      </c>
      <c r="L218" s="171">
        <v>0</v>
      </c>
      <c r="M218" s="255">
        <v>0</v>
      </c>
      <c r="N218" s="256"/>
      <c r="O218" s="256"/>
      <c r="P218" s="254">
        <f>ROUND(V218*K218,2)</f>
        <v>0</v>
      </c>
      <c r="Q218" s="254"/>
      <c r="R218" s="36"/>
      <c r="T218" s="172" t="s">
        <v>24</v>
      </c>
      <c r="U218" s="43" t="s">
        <v>47</v>
      </c>
      <c r="V218" s="119">
        <f>L218+M218</f>
        <v>0</v>
      </c>
      <c r="W218" s="119">
        <f>ROUND(L218*K218,2)</f>
        <v>0</v>
      </c>
      <c r="X218" s="119">
        <f>ROUND(M218*K218,2)</f>
        <v>0</v>
      </c>
      <c r="Y218" s="35"/>
      <c r="Z218" s="173">
        <f>Y218*K218</f>
        <v>0</v>
      </c>
      <c r="AA218" s="173">
        <v>0</v>
      </c>
      <c r="AB218" s="173">
        <f>AA218*K218</f>
        <v>0</v>
      </c>
      <c r="AC218" s="173">
        <v>0</v>
      </c>
      <c r="AD218" s="174">
        <f>AC218*K218</f>
        <v>0</v>
      </c>
      <c r="AR218" s="17" t="s">
        <v>162</v>
      </c>
      <c r="AT218" s="17" t="s">
        <v>158</v>
      </c>
      <c r="AU218" s="17" t="s">
        <v>163</v>
      </c>
      <c r="AY218" s="17" t="s">
        <v>157</v>
      </c>
      <c r="BE218" s="106">
        <f>IF(U218="základní",P218,0)</f>
        <v>0</v>
      </c>
      <c r="BF218" s="106">
        <f>IF(U218="snížená",P218,0)</f>
        <v>0</v>
      </c>
      <c r="BG218" s="106">
        <f>IF(U218="zákl. přenesená",P218,0)</f>
        <v>0</v>
      </c>
      <c r="BH218" s="106">
        <f>IF(U218="sníž. přenesená",P218,0)</f>
        <v>0</v>
      </c>
      <c r="BI218" s="106">
        <f>IF(U218="nulová",P218,0)</f>
        <v>0</v>
      </c>
      <c r="BJ218" s="17" t="s">
        <v>26</v>
      </c>
      <c r="BK218" s="106">
        <f>ROUND(V218*K218,2)</f>
        <v>0</v>
      </c>
      <c r="BL218" s="17" t="s">
        <v>162</v>
      </c>
      <c r="BM218" s="17" t="s">
        <v>289</v>
      </c>
    </row>
    <row r="219" spans="2:65" s="1" customFormat="1" ht="54" customHeight="1">
      <c r="B219" s="34"/>
      <c r="C219" s="35"/>
      <c r="D219" s="35"/>
      <c r="E219" s="35"/>
      <c r="F219" s="257" t="s">
        <v>292</v>
      </c>
      <c r="G219" s="258"/>
      <c r="H219" s="258"/>
      <c r="I219" s="258"/>
      <c r="J219" s="35"/>
      <c r="K219" s="35"/>
      <c r="L219" s="35"/>
      <c r="M219" s="35"/>
      <c r="N219" s="35"/>
      <c r="O219" s="35"/>
      <c r="P219" s="35"/>
      <c r="Q219" s="35"/>
      <c r="R219" s="36"/>
      <c r="T219" s="140"/>
      <c r="U219" s="35"/>
      <c r="V219" s="35"/>
      <c r="W219" s="35"/>
      <c r="X219" s="35"/>
      <c r="Y219" s="35"/>
      <c r="Z219" s="35"/>
      <c r="AA219" s="35"/>
      <c r="AB219" s="35"/>
      <c r="AC219" s="35"/>
      <c r="AD219" s="77"/>
      <c r="AT219" s="17" t="s">
        <v>165</v>
      </c>
      <c r="AU219" s="17" t="s">
        <v>163</v>
      </c>
    </row>
    <row r="220" spans="2:65" s="1" customFormat="1" ht="31.5" customHeight="1">
      <c r="B220" s="34"/>
      <c r="C220" s="167" t="s">
        <v>293</v>
      </c>
      <c r="D220" s="167" t="s">
        <v>158</v>
      </c>
      <c r="E220" s="168" t="s">
        <v>294</v>
      </c>
      <c r="F220" s="253" t="s">
        <v>295</v>
      </c>
      <c r="G220" s="253"/>
      <c r="H220" s="253"/>
      <c r="I220" s="253"/>
      <c r="J220" s="169" t="s">
        <v>161</v>
      </c>
      <c r="K220" s="170">
        <v>1</v>
      </c>
      <c r="L220" s="171">
        <v>0</v>
      </c>
      <c r="M220" s="255">
        <v>0</v>
      </c>
      <c r="N220" s="256"/>
      <c r="O220" s="256"/>
      <c r="P220" s="254">
        <f>ROUND(V220*K220,2)</f>
        <v>0</v>
      </c>
      <c r="Q220" s="254"/>
      <c r="R220" s="36"/>
      <c r="T220" s="172" t="s">
        <v>24</v>
      </c>
      <c r="U220" s="43" t="s">
        <v>47</v>
      </c>
      <c r="V220" s="119">
        <f>L220+M220</f>
        <v>0</v>
      </c>
      <c r="W220" s="119">
        <f>ROUND(L220*K220,2)</f>
        <v>0</v>
      </c>
      <c r="X220" s="119">
        <f>ROUND(M220*K220,2)</f>
        <v>0</v>
      </c>
      <c r="Y220" s="35"/>
      <c r="Z220" s="173">
        <f>Y220*K220</f>
        <v>0</v>
      </c>
      <c r="AA220" s="173">
        <v>0</v>
      </c>
      <c r="AB220" s="173">
        <f>AA220*K220</f>
        <v>0</v>
      </c>
      <c r="AC220" s="173">
        <v>0</v>
      </c>
      <c r="AD220" s="174">
        <f>AC220*K220</f>
        <v>0</v>
      </c>
      <c r="AR220" s="17" t="s">
        <v>162</v>
      </c>
      <c r="AT220" s="17" t="s">
        <v>158</v>
      </c>
      <c r="AU220" s="17" t="s">
        <v>163</v>
      </c>
      <c r="AY220" s="17" t="s">
        <v>157</v>
      </c>
      <c r="BE220" s="106">
        <f>IF(U220="základní",P220,0)</f>
        <v>0</v>
      </c>
      <c r="BF220" s="106">
        <f>IF(U220="snížená",P220,0)</f>
        <v>0</v>
      </c>
      <c r="BG220" s="106">
        <f>IF(U220="zákl. přenesená",P220,0)</f>
        <v>0</v>
      </c>
      <c r="BH220" s="106">
        <f>IF(U220="sníž. přenesená",P220,0)</f>
        <v>0</v>
      </c>
      <c r="BI220" s="106">
        <f>IF(U220="nulová",P220,0)</f>
        <v>0</v>
      </c>
      <c r="BJ220" s="17" t="s">
        <v>26</v>
      </c>
      <c r="BK220" s="106">
        <f>ROUND(V220*K220,2)</f>
        <v>0</v>
      </c>
      <c r="BL220" s="17" t="s">
        <v>162</v>
      </c>
      <c r="BM220" s="17" t="s">
        <v>293</v>
      </c>
    </row>
    <row r="221" spans="2:65" s="1" customFormat="1" ht="54" customHeight="1">
      <c r="B221" s="34"/>
      <c r="C221" s="35"/>
      <c r="D221" s="35"/>
      <c r="E221" s="35"/>
      <c r="F221" s="257" t="s">
        <v>296</v>
      </c>
      <c r="G221" s="258"/>
      <c r="H221" s="258"/>
      <c r="I221" s="258"/>
      <c r="J221" s="35"/>
      <c r="K221" s="35"/>
      <c r="L221" s="35"/>
      <c r="M221" s="35"/>
      <c r="N221" s="35"/>
      <c r="O221" s="35"/>
      <c r="P221" s="35"/>
      <c r="Q221" s="35"/>
      <c r="R221" s="36"/>
      <c r="T221" s="140"/>
      <c r="U221" s="35"/>
      <c r="V221" s="35"/>
      <c r="W221" s="35"/>
      <c r="X221" s="35"/>
      <c r="Y221" s="35"/>
      <c r="Z221" s="35"/>
      <c r="AA221" s="35"/>
      <c r="AB221" s="35"/>
      <c r="AC221" s="35"/>
      <c r="AD221" s="77"/>
      <c r="AT221" s="17" t="s">
        <v>165</v>
      </c>
      <c r="AU221" s="17" t="s">
        <v>163</v>
      </c>
    </row>
    <row r="222" spans="2:65" s="1" customFormat="1" ht="31.5" customHeight="1">
      <c r="B222" s="34"/>
      <c r="C222" s="167" t="s">
        <v>297</v>
      </c>
      <c r="D222" s="167" t="s">
        <v>158</v>
      </c>
      <c r="E222" s="168" t="s">
        <v>298</v>
      </c>
      <c r="F222" s="253" t="s">
        <v>295</v>
      </c>
      <c r="G222" s="253"/>
      <c r="H222" s="253"/>
      <c r="I222" s="253"/>
      <c r="J222" s="169" t="s">
        <v>161</v>
      </c>
      <c r="K222" s="170">
        <v>1</v>
      </c>
      <c r="L222" s="171">
        <v>0</v>
      </c>
      <c r="M222" s="255">
        <v>0</v>
      </c>
      <c r="N222" s="256"/>
      <c r="O222" s="256"/>
      <c r="P222" s="254">
        <f>ROUND(V222*K222,2)</f>
        <v>0</v>
      </c>
      <c r="Q222" s="254"/>
      <c r="R222" s="36"/>
      <c r="T222" s="172" t="s">
        <v>24</v>
      </c>
      <c r="U222" s="43" t="s">
        <v>47</v>
      </c>
      <c r="V222" s="119">
        <f>L222+M222</f>
        <v>0</v>
      </c>
      <c r="W222" s="119">
        <f>ROUND(L222*K222,2)</f>
        <v>0</v>
      </c>
      <c r="X222" s="119">
        <f>ROUND(M222*K222,2)</f>
        <v>0</v>
      </c>
      <c r="Y222" s="35"/>
      <c r="Z222" s="173">
        <f>Y222*K222</f>
        <v>0</v>
      </c>
      <c r="AA222" s="173">
        <v>0</v>
      </c>
      <c r="AB222" s="173">
        <f>AA222*K222</f>
        <v>0</v>
      </c>
      <c r="AC222" s="173">
        <v>0</v>
      </c>
      <c r="AD222" s="174">
        <f>AC222*K222</f>
        <v>0</v>
      </c>
      <c r="AR222" s="17" t="s">
        <v>162</v>
      </c>
      <c r="AT222" s="17" t="s">
        <v>158</v>
      </c>
      <c r="AU222" s="17" t="s">
        <v>163</v>
      </c>
      <c r="AY222" s="17" t="s">
        <v>157</v>
      </c>
      <c r="BE222" s="106">
        <f>IF(U222="základní",P222,0)</f>
        <v>0</v>
      </c>
      <c r="BF222" s="106">
        <f>IF(U222="snížená",P222,0)</f>
        <v>0</v>
      </c>
      <c r="BG222" s="106">
        <f>IF(U222="zákl. přenesená",P222,0)</f>
        <v>0</v>
      </c>
      <c r="BH222" s="106">
        <f>IF(U222="sníž. přenesená",P222,0)</f>
        <v>0</v>
      </c>
      <c r="BI222" s="106">
        <f>IF(U222="nulová",P222,0)</f>
        <v>0</v>
      </c>
      <c r="BJ222" s="17" t="s">
        <v>26</v>
      </c>
      <c r="BK222" s="106">
        <f>ROUND(V222*K222,2)</f>
        <v>0</v>
      </c>
      <c r="BL222" s="17" t="s">
        <v>162</v>
      </c>
      <c r="BM222" s="17" t="s">
        <v>297</v>
      </c>
    </row>
    <row r="223" spans="2:65" s="1" customFormat="1" ht="54" customHeight="1">
      <c r="B223" s="34"/>
      <c r="C223" s="35"/>
      <c r="D223" s="35"/>
      <c r="E223" s="35"/>
      <c r="F223" s="257" t="s">
        <v>296</v>
      </c>
      <c r="G223" s="258"/>
      <c r="H223" s="258"/>
      <c r="I223" s="258"/>
      <c r="J223" s="35"/>
      <c r="K223" s="35"/>
      <c r="L223" s="35"/>
      <c r="M223" s="35"/>
      <c r="N223" s="35"/>
      <c r="O223" s="35"/>
      <c r="P223" s="35"/>
      <c r="Q223" s="35"/>
      <c r="R223" s="36"/>
      <c r="T223" s="140"/>
      <c r="U223" s="35"/>
      <c r="V223" s="35"/>
      <c r="W223" s="35"/>
      <c r="X223" s="35"/>
      <c r="Y223" s="35"/>
      <c r="Z223" s="35"/>
      <c r="AA223" s="35"/>
      <c r="AB223" s="35"/>
      <c r="AC223" s="35"/>
      <c r="AD223" s="77"/>
      <c r="AT223" s="17" t="s">
        <v>165</v>
      </c>
      <c r="AU223" s="17" t="s">
        <v>163</v>
      </c>
    </row>
    <row r="224" spans="2:65" s="1" customFormat="1" ht="31.5" customHeight="1">
      <c r="B224" s="34"/>
      <c r="C224" s="167" t="s">
        <v>299</v>
      </c>
      <c r="D224" s="167" t="s">
        <v>158</v>
      </c>
      <c r="E224" s="168" t="s">
        <v>300</v>
      </c>
      <c r="F224" s="253" t="s">
        <v>295</v>
      </c>
      <c r="G224" s="253"/>
      <c r="H224" s="253"/>
      <c r="I224" s="253"/>
      <c r="J224" s="169" t="s">
        <v>161</v>
      </c>
      <c r="K224" s="170">
        <v>1</v>
      </c>
      <c r="L224" s="171">
        <v>0</v>
      </c>
      <c r="M224" s="255">
        <v>0</v>
      </c>
      <c r="N224" s="256"/>
      <c r="O224" s="256"/>
      <c r="P224" s="254">
        <f>ROUND(V224*K224,2)</f>
        <v>0</v>
      </c>
      <c r="Q224" s="254"/>
      <c r="R224" s="36"/>
      <c r="T224" s="172" t="s">
        <v>24</v>
      </c>
      <c r="U224" s="43" t="s">
        <v>47</v>
      </c>
      <c r="V224" s="119">
        <f>L224+M224</f>
        <v>0</v>
      </c>
      <c r="W224" s="119">
        <f>ROUND(L224*K224,2)</f>
        <v>0</v>
      </c>
      <c r="X224" s="119">
        <f>ROUND(M224*K224,2)</f>
        <v>0</v>
      </c>
      <c r="Y224" s="35"/>
      <c r="Z224" s="173">
        <f>Y224*K224</f>
        <v>0</v>
      </c>
      <c r="AA224" s="173">
        <v>0</v>
      </c>
      <c r="AB224" s="173">
        <f>AA224*K224</f>
        <v>0</v>
      </c>
      <c r="AC224" s="173">
        <v>0</v>
      </c>
      <c r="AD224" s="174">
        <f>AC224*K224</f>
        <v>0</v>
      </c>
      <c r="AR224" s="17" t="s">
        <v>162</v>
      </c>
      <c r="AT224" s="17" t="s">
        <v>158</v>
      </c>
      <c r="AU224" s="17" t="s">
        <v>163</v>
      </c>
      <c r="AY224" s="17" t="s">
        <v>157</v>
      </c>
      <c r="BE224" s="106">
        <f>IF(U224="základní",P224,0)</f>
        <v>0</v>
      </c>
      <c r="BF224" s="106">
        <f>IF(U224="snížená",P224,0)</f>
        <v>0</v>
      </c>
      <c r="BG224" s="106">
        <f>IF(U224="zákl. přenesená",P224,0)</f>
        <v>0</v>
      </c>
      <c r="BH224" s="106">
        <f>IF(U224="sníž. přenesená",P224,0)</f>
        <v>0</v>
      </c>
      <c r="BI224" s="106">
        <f>IF(U224="nulová",P224,0)</f>
        <v>0</v>
      </c>
      <c r="BJ224" s="17" t="s">
        <v>26</v>
      </c>
      <c r="BK224" s="106">
        <f>ROUND(V224*K224,2)</f>
        <v>0</v>
      </c>
      <c r="BL224" s="17" t="s">
        <v>162</v>
      </c>
      <c r="BM224" s="17" t="s">
        <v>299</v>
      </c>
    </row>
    <row r="225" spans="2:65" s="1" customFormat="1" ht="54" customHeight="1">
      <c r="B225" s="34"/>
      <c r="C225" s="35"/>
      <c r="D225" s="35"/>
      <c r="E225" s="35"/>
      <c r="F225" s="257" t="s">
        <v>296</v>
      </c>
      <c r="G225" s="258"/>
      <c r="H225" s="258"/>
      <c r="I225" s="258"/>
      <c r="J225" s="35"/>
      <c r="K225" s="35"/>
      <c r="L225" s="35"/>
      <c r="M225" s="35"/>
      <c r="N225" s="35"/>
      <c r="O225" s="35"/>
      <c r="P225" s="35"/>
      <c r="Q225" s="35"/>
      <c r="R225" s="36"/>
      <c r="T225" s="140"/>
      <c r="U225" s="35"/>
      <c r="V225" s="35"/>
      <c r="W225" s="35"/>
      <c r="X225" s="35"/>
      <c r="Y225" s="35"/>
      <c r="Z225" s="35"/>
      <c r="AA225" s="35"/>
      <c r="AB225" s="35"/>
      <c r="AC225" s="35"/>
      <c r="AD225" s="77"/>
      <c r="AT225" s="17" t="s">
        <v>165</v>
      </c>
      <c r="AU225" s="17" t="s">
        <v>163</v>
      </c>
    </row>
    <row r="226" spans="2:65" s="1" customFormat="1" ht="31.5" customHeight="1">
      <c r="B226" s="34"/>
      <c r="C226" s="167" t="s">
        <v>301</v>
      </c>
      <c r="D226" s="167" t="s">
        <v>158</v>
      </c>
      <c r="E226" s="168" t="s">
        <v>302</v>
      </c>
      <c r="F226" s="253" t="s">
        <v>295</v>
      </c>
      <c r="G226" s="253"/>
      <c r="H226" s="253"/>
      <c r="I226" s="253"/>
      <c r="J226" s="169" t="s">
        <v>161</v>
      </c>
      <c r="K226" s="170">
        <v>1</v>
      </c>
      <c r="L226" s="171">
        <v>0</v>
      </c>
      <c r="M226" s="255">
        <v>0</v>
      </c>
      <c r="N226" s="256"/>
      <c r="O226" s="256"/>
      <c r="P226" s="254">
        <f>ROUND(V226*K226,2)</f>
        <v>0</v>
      </c>
      <c r="Q226" s="254"/>
      <c r="R226" s="36"/>
      <c r="T226" s="172" t="s">
        <v>24</v>
      </c>
      <c r="U226" s="43" t="s">
        <v>47</v>
      </c>
      <c r="V226" s="119">
        <f>L226+M226</f>
        <v>0</v>
      </c>
      <c r="W226" s="119">
        <f>ROUND(L226*K226,2)</f>
        <v>0</v>
      </c>
      <c r="X226" s="119">
        <f>ROUND(M226*K226,2)</f>
        <v>0</v>
      </c>
      <c r="Y226" s="35"/>
      <c r="Z226" s="173">
        <f>Y226*K226</f>
        <v>0</v>
      </c>
      <c r="AA226" s="173">
        <v>0</v>
      </c>
      <c r="AB226" s="173">
        <f>AA226*K226</f>
        <v>0</v>
      </c>
      <c r="AC226" s="173">
        <v>0</v>
      </c>
      <c r="AD226" s="174">
        <f>AC226*K226</f>
        <v>0</v>
      </c>
      <c r="AR226" s="17" t="s">
        <v>162</v>
      </c>
      <c r="AT226" s="17" t="s">
        <v>158</v>
      </c>
      <c r="AU226" s="17" t="s">
        <v>163</v>
      </c>
      <c r="AY226" s="17" t="s">
        <v>157</v>
      </c>
      <c r="BE226" s="106">
        <f>IF(U226="základní",P226,0)</f>
        <v>0</v>
      </c>
      <c r="BF226" s="106">
        <f>IF(U226="snížená",P226,0)</f>
        <v>0</v>
      </c>
      <c r="BG226" s="106">
        <f>IF(U226="zákl. přenesená",P226,0)</f>
        <v>0</v>
      </c>
      <c r="BH226" s="106">
        <f>IF(U226="sníž. přenesená",P226,0)</f>
        <v>0</v>
      </c>
      <c r="BI226" s="106">
        <f>IF(U226="nulová",P226,0)</f>
        <v>0</v>
      </c>
      <c r="BJ226" s="17" t="s">
        <v>26</v>
      </c>
      <c r="BK226" s="106">
        <f>ROUND(V226*K226,2)</f>
        <v>0</v>
      </c>
      <c r="BL226" s="17" t="s">
        <v>162</v>
      </c>
      <c r="BM226" s="17" t="s">
        <v>301</v>
      </c>
    </row>
    <row r="227" spans="2:65" s="1" customFormat="1" ht="54" customHeight="1">
      <c r="B227" s="34"/>
      <c r="C227" s="35"/>
      <c r="D227" s="35"/>
      <c r="E227" s="35"/>
      <c r="F227" s="257" t="s">
        <v>296</v>
      </c>
      <c r="G227" s="258"/>
      <c r="H227" s="258"/>
      <c r="I227" s="258"/>
      <c r="J227" s="35"/>
      <c r="K227" s="35"/>
      <c r="L227" s="35"/>
      <c r="M227" s="35"/>
      <c r="N227" s="35"/>
      <c r="O227" s="35"/>
      <c r="P227" s="35"/>
      <c r="Q227" s="35"/>
      <c r="R227" s="36"/>
      <c r="T227" s="140"/>
      <c r="U227" s="35"/>
      <c r="V227" s="35"/>
      <c r="W227" s="35"/>
      <c r="X227" s="35"/>
      <c r="Y227" s="35"/>
      <c r="Z227" s="35"/>
      <c r="AA227" s="35"/>
      <c r="AB227" s="35"/>
      <c r="AC227" s="35"/>
      <c r="AD227" s="77"/>
      <c r="AT227" s="17" t="s">
        <v>165</v>
      </c>
      <c r="AU227" s="17" t="s">
        <v>163</v>
      </c>
    </row>
    <row r="228" spans="2:65" s="1" customFormat="1" ht="31.5" customHeight="1">
      <c r="B228" s="34"/>
      <c r="C228" s="167" t="s">
        <v>303</v>
      </c>
      <c r="D228" s="167" t="s">
        <v>158</v>
      </c>
      <c r="E228" s="168" t="s">
        <v>304</v>
      </c>
      <c r="F228" s="253" t="s">
        <v>295</v>
      </c>
      <c r="G228" s="253"/>
      <c r="H228" s="253"/>
      <c r="I228" s="253"/>
      <c r="J228" s="169" t="s">
        <v>161</v>
      </c>
      <c r="K228" s="170">
        <v>1</v>
      </c>
      <c r="L228" s="171">
        <v>0</v>
      </c>
      <c r="M228" s="255">
        <v>0</v>
      </c>
      <c r="N228" s="256"/>
      <c r="O228" s="256"/>
      <c r="P228" s="254">
        <f>ROUND(V228*K228,2)</f>
        <v>0</v>
      </c>
      <c r="Q228" s="254"/>
      <c r="R228" s="36"/>
      <c r="T228" s="172" t="s">
        <v>24</v>
      </c>
      <c r="U228" s="43" t="s">
        <v>47</v>
      </c>
      <c r="V228" s="119">
        <f>L228+M228</f>
        <v>0</v>
      </c>
      <c r="W228" s="119">
        <f>ROUND(L228*K228,2)</f>
        <v>0</v>
      </c>
      <c r="X228" s="119">
        <f>ROUND(M228*K228,2)</f>
        <v>0</v>
      </c>
      <c r="Y228" s="35"/>
      <c r="Z228" s="173">
        <f>Y228*K228</f>
        <v>0</v>
      </c>
      <c r="AA228" s="173">
        <v>0</v>
      </c>
      <c r="AB228" s="173">
        <f>AA228*K228</f>
        <v>0</v>
      </c>
      <c r="AC228" s="173">
        <v>0</v>
      </c>
      <c r="AD228" s="174">
        <f>AC228*K228</f>
        <v>0</v>
      </c>
      <c r="AR228" s="17" t="s">
        <v>162</v>
      </c>
      <c r="AT228" s="17" t="s">
        <v>158</v>
      </c>
      <c r="AU228" s="17" t="s">
        <v>163</v>
      </c>
      <c r="AY228" s="17" t="s">
        <v>157</v>
      </c>
      <c r="BE228" s="106">
        <f>IF(U228="základní",P228,0)</f>
        <v>0</v>
      </c>
      <c r="BF228" s="106">
        <f>IF(U228="snížená",P228,0)</f>
        <v>0</v>
      </c>
      <c r="BG228" s="106">
        <f>IF(U228="zákl. přenesená",P228,0)</f>
        <v>0</v>
      </c>
      <c r="BH228" s="106">
        <f>IF(U228="sníž. přenesená",P228,0)</f>
        <v>0</v>
      </c>
      <c r="BI228" s="106">
        <f>IF(U228="nulová",P228,0)</f>
        <v>0</v>
      </c>
      <c r="BJ228" s="17" t="s">
        <v>26</v>
      </c>
      <c r="BK228" s="106">
        <f>ROUND(V228*K228,2)</f>
        <v>0</v>
      </c>
      <c r="BL228" s="17" t="s">
        <v>162</v>
      </c>
      <c r="BM228" s="17" t="s">
        <v>303</v>
      </c>
    </row>
    <row r="229" spans="2:65" s="1" customFormat="1" ht="54" customHeight="1">
      <c r="B229" s="34"/>
      <c r="C229" s="35"/>
      <c r="D229" s="35"/>
      <c r="E229" s="35"/>
      <c r="F229" s="257" t="s">
        <v>296</v>
      </c>
      <c r="G229" s="258"/>
      <c r="H229" s="258"/>
      <c r="I229" s="258"/>
      <c r="J229" s="35"/>
      <c r="K229" s="35"/>
      <c r="L229" s="35"/>
      <c r="M229" s="35"/>
      <c r="N229" s="35"/>
      <c r="O229" s="35"/>
      <c r="P229" s="35"/>
      <c r="Q229" s="35"/>
      <c r="R229" s="36"/>
      <c r="T229" s="140"/>
      <c r="U229" s="35"/>
      <c r="V229" s="35"/>
      <c r="W229" s="35"/>
      <c r="X229" s="35"/>
      <c r="Y229" s="35"/>
      <c r="Z229" s="35"/>
      <c r="AA229" s="35"/>
      <c r="AB229" s="35"/>
      <c r="AC229" s="35"/>
      <c r="AD229" s="77"/>
      <c r="AT229" s="17" t="s">
        <v>165</v>
      </c>
      <c r="AU229" s="17" t="s">
        <v>163</v>
      </c>
    </row>
    <row r="230" spans="2:65" s="1" customFormat="1" ht="31.5" customHeight="1">
      <c r="B230" s="34"/>
      <c r="C230" s="167" t="s">
        <v>305</v>
      </c>
      <c r="D230" s="167" t="s">
        <v>158</v>
      </c>
      <c r="E230" s="168" t="s">
        <v>306</v>
      </c>
      <c r="F230" s="253" t="s">
        <v>307</v>
      </c>
      <c r="G230" s="253"/>
      <c r="H230" s="253"/>
      <c r="I230" s="253"/>
      <c r="J230" s="169" t="s">
        <v>161</v>
      </c>
      <c r="K230" s="170">
        <v>1</v>
      </c>
      <c r="L230" s="171">
        <v>0</v>
      </c>
      <c r="M230" s="255">
        <v>0</v>
      </c>
      <c r="N230" s="256"/>
      <c r="O230" s="256"/>
      <c r="P230" s="254">
        <f>ROUND(V230*K230,2)</f>
        <v>0</v>
      </c>
      <c r="Q230" s="254"/>
      <c r="R230" s="36"/>
      <c r="T230" s="172" t="s">
        <v>24</v>
      </c>
      <c r="U230" s="43" t="s">
        <v>47</v>
      </c>
      <c r="V230" s="119">
        <f>L230+M230</f>
        <v>0</v>
      </c>
      <c r="W230" s="119">
        <f>ROUND(L230*K230,2)</f>
        <v>0</v>
      </c>
      <c r="X230" s="119">
        <f>ROUND(M230*K230,2)</f>
        <v>0</v>
      </c>
      <c r="Y230" s="35"/>
      <c r="Z230" s="173">
        <f>Y230*K230</f>
        <v>0</v>
      </c>
      <c r="AA230" s="173">
        <v>0</v>
      </c>
      <c r="AB230" s="173">
        <f>AA230*K230</f>
        <v>0</v>
      </c>
      <c r="AC230" s="173">
        <v>0</v>
      </c>
      <c r="AD230" s="174">
        <f>AC230*K230</f>
        <v>0</v>
      </c>
      <c r="AR230" s="17" t="s">
        <v>162</v>
      </c>
      <c r="AT230" s="17" t="s">
        <v>158</v>
      </c>
      <c r="AU230" s="17" t="s">
        <v>163</v>
      </c>
      <c r="AY230" s="17" t="s">
        <v>157</v>
      </c>
      <c r="BE230" s="106">
        <f>IF(U230="základní",P230,0)</f>
        <v>0</v>
      </c>
      <c r="BF230" s="106">
        <f>IF(U230="snížená",P230,0)</f>
        <v>0</v>
      </c>
      <c r="BG230" s="106">
        <f>IF(U230="zákl. přenesená",P230,0)</f>
        <v>0</v>
      </c>
      <c r="BH230" s="106">
        <f>IF(U230="sníž. přenesená",P230,0)</f>
        <v>0</v>
      </c>
      <c r="BI230" s="106">
        <f>IF(U230="nulová",P230,0)</f>
        <v>0</v>
      </c>
      <c r="BJ230" s="17" t="s">
        <v>26</v>
      </c>
      <c r="BK230" s="106">
        <f>ROUND(V230*K230,2)</f>
        <v>0</v>
      </c>
      <c r="BL230" s="17" t="s">
        <v>162</v>
      </c>
      <c r="BM230" s="17" t="s">
        <v>305</v>
      </c>
    </row>
    <row r="231" spans="2:65" s="1" customFormat="1" ht="54" customHeight="1">
      <c r="B231" s="34"/>
      <c r="C231" s="35"/>
      <c r="D231" s="35"/>
      <c r="E231" s="35"/>
      <c r="F231" s="257" t="s">
        <v>308</v>
      </c>
      <c r="G231" s="258"/>
      <c r="H231" s="258"/>
      <c r="I231" s="258"/>
      <c r="J231" s="35"/>
      <c r="K231" s="35"/>
      <c r="L231" s="35"/>
      <c r="M231" s="35"/>
      <c r="N231" s="35"/>
      <c r="O231" s="35"/>
      <c r="P231" s="35"/>
      <c r="Q231" s="35"/>
      <c r="R231" s="36"/>
      <c r="T231" s="140"/>
      <c r="U231" s="35"/>
      <c r="V231" s="35"/>
      <c r="W231" s="35"/>
      <c r="X231" s="35"/>
      <c r="Y231" s="35"/>
      <c r="Z231" s="35"/>
      <c r="AA231" s="35"/>
      <c r="AB231" s="35"/>
      <c r="AC231" s="35"/>
      <c r="AD231" s="77"/>
      <c r="AT231" s="17" t="s">
        <v>165</v>
      </c>
      <c r="AU231" s="17" t="s">
        <v>163</v>
      </c>
    </row>
    <row r="232" spans="2:65" s="1" customFormat="1" ht="31.5" customHeight="1">
      <c r="B232" s="34"/>
      <c r="C232" s="167" t="s">
        <v>309</v>
      </c>
      <c r="D232" s="167" t="s">
        <v>158</v>
      </c>
      <c r="E232" s="168" t="s">
        <v>310</v>
      </c>
      <c r="F232" s="253" t="s">
        <v>307</v>
      </c>
      <c r="G232" s="253"/>
      <c r="H232" s="253"/>
      <c r="I232" s="253"/>
      <c r="J232" s="169" t="s">
        <v>161</v>
      </c>
      <c r="K232" s="170">
        <v>1</v>
      </c>
      <c r="L232" s="171">
        <v>0</v>
      </c>
      <c r="M232" s="255">
        <v>0</v>
      </c>
      <c r="N232" s="256"/>
      <c r="O232" s="256"/>
      <c r="P232" s="254">
        <f>ROUND(V232*K232,2)</f>
        <v>0</v>
      </c>
      <c r="Q232" s="254"/>
      <c r="R232" s="36"/>
      <c r="T232" s="172" t="s">
        <v>24</v>
      </c>
      <c r="U232" s="43" t="s">
        <v>47</v>
      </c>
      <c r="V232" s="119">
        <f>L232+M232</f>
        <v>0</v>
      </c>
      <c r="W232" s="119">
        <f>ROUND(L232*K232,2)</f>
        <v>0</v>
      </c>
      <c r="X232" s="119">
        <f>ROUND(M232*K232,2)</f>
        <v>0</v>
      </c>
      <c r="Y232" s="35"/>
      <c r="Z232" s="173">
        <f>Y232*K232</f>
        <v>0</v>
      </c>
      <c r="AA232" s="173">
        <v>0</v>
      </c>
      <c r="AB232" s="173">
        <f>AA232*K232</f>
        <v>0</v>
      </c>
      <c r="AC232" s="173">
        <v>0</v>
      </c>
      <c r="AD232" s="174">
        <f>AC232*K232</f>
        <v>0</v>
      </c>
      <c r="AR232" s="17" t="s">
        <v>162</v>
      </c>
      <c r="AT232" s="17" t="s">
        <v>158</v>
      </c>
      <c r="AU232" s="17" t="s">
        <v>163</v>
      </c>
      <c r="AY232" s="17" t="s">
        <v>157</v>
      </c>
      <c r="BE232" s="106">
        <f>IF(U232="základní",P232,0)</f>
        <v>0</v>
      </c>
      <c r="BF232" s="106">
        <f>IF(U232="snížená",P232,0)</f>
        <v>0</v>
      </c>
      <c r="BG232" s="106">
        <f>IF(U232="zákl. přenesená",P232,0)</f>
        <v>0</v>
      </c>
      <c r="BH232" s="106">
        <f>IF(U232="sníž. přenesená",P232,0)</f>
        <v>0</v>
      </c>
      <c r="BI232" s="106">
        <f>IF(U232="nulová",P232,0)</f>
        <v>0</v>
      </c>
      <c r="BJ232" s="17" t="s">
        <v>26</v>
      </c>
      <c r="BK232" s="106">
        <f>ROUND(V232*K232,2)</f>
        <v>0</v>
      </c>
      <c r="BL232" s="17" t="s">
        <v>162</v>
      </c>
      <c r="BM232" s="17" t="s">
        <v>309</v>
      </c>
    </row>
    <row r="233" spans="2:65" s="1" customFormat="1" ht="54" customHeight="1">
      <c r="B233" s="34"/>
      <c r="C233" s="35"/>
      <c r="D233" s="35"/>
      <c r="E233" s="35"/>
      <c r="F233" s="257" t="s">
        <v>308</v>
      </c>
      <c r="G233" s="258"/>
      <c r="H233" s="258"/>
      <c r="I233" s="258"/>
      <c r="J233" s="35"/>
      <c r="K233" s="35"/>
      <c r="L233" s="35"/>
      <c r="M233" s="35"/>
      <c r="N233" s="35"/>
      <c r="O233" s="35"/>
      <c r="P233" s="35"/>
      <c r="Q233" s="35"/>
      <c r="R233" s="36"/>
      <c r="T233" s="140"/>
      <c r="U233" s="35"/>
      <c r="V233" s="35"/>
      <c r="W233" s="35"/>
      <c r="X233" s="35"/>
      <c r="Y233" s="35"/>
      <c r="Z233" s="35"/>
      <c r="AA233" s="35"/>
      <c r="AB233" s="35"/>
      <c r="AC233" s="35"/>
      <c r="AD233" s="77"/>
      <c r="AT233" s="17" t="s">
        <v>165</v>
      </c>
      <c r="AU233" s="17" t="s">
        <v>163</v>
      </c>
    </row>
    <row r="234" spans="2:65" s="1" customFormat="1" ht="31.5" customHeight="1">
      <c r="B234" s="34"/>
      <c r="C234" s="167" t="s">
        <v>311</v>
      </c>
      <c r="D234" s="167" t="s">
        <v>158</v>
      </c>
      <c r="E234" s="168" t="s">
        <v>312</v>
      </c>
      <c r="F234" s="253" t="s">
        <v>307</v>
      </c>
      <c r="G234" s="253"/>
      <c r="H234" s="253"/>
      <c r="I234" s="253"/>
      <c r="J234" s="169" t="s">
        <v>161</v>
      </c>
      <c r="K234" s="170">
        <v>1</v>
      </c>
      <c r="L234" s="171">
        <v>0</v>
      </c>
      <c r="M234" s="255">
        <v>0</v>
      </c>
      <c r="N234" s="256"/>
      <c r="O234" s="256"/>
      <c r="P234" s="254">
        <f>ROUND(V234*K234,2)</f>
        <v>0</v>
      </c>
      <c r="Q234" s="254"/>
      <c r="R234" s="36"/>
      <c r="T234" s="172" t="s">
        <v>24</v>
      </c>
      <c r="U234" s="43" t="s">
        <v>47</v>
      </c>
      <c r="V234" s="119">
        <f>L234+M234</f>
        <v>0</v>
      </c>
      <c r="W234" s="119">
        <f>ROUND(L234*K234,2)</f>
        <v>0</v>
      </c>
      <c r="X234" s="119">
        <f>ROUND(M234*K234,2)</f>
        <v>0</v>
      </c>
      <c r="Y234" s="35"/>
      <c r="Z234" s="173">
        <f>Y234*K234</f>
        <v>0</v>
      </c>
      <c r="AA234" s="173">
        <v>0</v>
      </c>
      <c r="AB234" s="173">
        <f>AA234*K234</f>
        <v>0</v>
      </c>
      <c r="AC234" s="173">
        <v>0</v>
      </c>
      <c r="AD234" s="174">
        <f>AC234*K234</f>
        <v>0</v>
      </c>
      <c r="AR234" s="17" t="s">
        <v>162</v>
      </c>
      <c r="AT234" s="17" t="s">
        <v>158</v>
      </c>
      <c r="AU234" s="17" t="s">
        <v>163</v>
      </c>
      <c r="AY234" s="17" t="s">
        <v>157</v>
      </c>
      <c r="BE234" s="106">
        <f>IF(U234="základní",P234,0)</f>
        <v>0</v>
      </c>
      <c r="BF234" s="106">
        <f>IF(U234="snížená",P234,0)</f>
        <v>0</v>
      </c>
      <c r="BG234" s="106">
        <f>IF(U234="zákl. přenesená",P234,0)</f>
        <v>0</v>
      </c>
      <c r="BH234" s="106">
        <f>IF(U234="sníž. přenesená",P234,0)</f>
        <v>0</v>
      </c>
      <c r="BI234" s="106">
        <f>IF(U234="nulová",P234,0)</f>
        <v>0</v>
      </c>
      <c r="BJ234" s="17" t="s">
        <v>26</v>
      </c>
      <c r="BK234" s="106">
        <f>ROUND(V234*K234,2)</f>
        <v>0</v>
      </c>
      <c r="BL234" s="17" t="s">
        <v>162</v>
      </c>
      <c r="BM234" s="17" t="s">
        <v>311</v>
      </c>
    </row>
    <row r="235" spans="2:65" s="1" customFormat="1" ht="54" customHeight="1">
      <c r="B235" s="34"/>
      <c r="C235" s="35"/>
      <c r="D235" s="35"/>
      <c r="E235" s="35"/>
      <c r="F235" s="257" t="s">
        <v>308</v>
      </c>
      <c r="G235" s="258"/>
      <c r="H235" s="258"/>
      <c r="I235" s="258"/>
      <c r="J235" s="35"/>
      <c r="K235" s="35"/>
      <c r="L235" s="35"/>
      <c r="M235" s="35"/>
      <c r="N235" s="35"/>
      <c r="O235" s="35"/>
      <c r="P235" s="35"/>
      <c r="Q235" s="35"/>
      <c r="R235" s="36"/>
      <c r="T235" s="140"/>
      <c r="U235" s="35"/>
      <c r="V235" s="35"/>
      <c r="W235" s="35"/>
      <c r="X235" s="35"/>
      <c r="Y235" s="35"/>
      <c r="Z235" s="35"/>
      <c r="AA235" s="35"/>
      <c r="AB235" s="35"/>
      <c r="AC235" s="35"/>
      <c r="AD235" s="77"/>
      <c r="AT235" s="17" t="s">
        <v>165</v>
      </c>
      <c r="AU235" s="17" t="s">
        <v>163</v>
      </c>
    </row>
    <row r="236" spans="2:65" s="1" customFormat="1" ht="31.5" customHeight="1">
      <c r="B236" s="34"/>
      <c r="C236" s="167" t="s">
        <v>313</v>
      </c>
      <c r="D236" s="167" t="s">
        <v>158</v>
      </c>
      <c r="E236" s="168" t="s">
        <v>314</v>
      </c>
      <c r="F236" s="253" t="s">
        <v>307</v>
      </c>
      <c r="G236" s="253"/>
      <c r="H236" s="253"/>
      <c r="I236" s="253"/>
      <c r="J236" s="169" t="s">
        <v>161</v>
      </c>
      <c r="K236" s="170">
        <v>1</v>
      </c>
      <c r="L236" s="171">
        <v>0</v>
      </c>
      <c r="M236" s="255">
        <v>0</v>
      </c>
      <c r="N236" s="256"/>
      <c r="O236" s="256"/>
      <c r="P236" s="254">
        <f>ROUND(V236*K236,2)</f>
        <v>0</v>
      </c>
      <c r="Q236" s="254"/>
      <c r="R236" s="36"/>
      <c r="T236" s="172" t="s">
        <v>24</v>
      </c>
      <c r="U236" s="43" t="s">
        <v>47</v>
      </c>
      <c r="V236" s="119">
        <f>L236+M236</f>
        <v>0</v>
      </c>
      <c r="W236" s="119">
        <f>ROUND(L236*K236,2)</f>
        <v>0</v>
      </c>
      <c r="X236" s="119">
        <f>ROUND(M236*K236,2)</f>
        <v>0</v>
      </c>
      <c r="Y236" s="35"/>
      <c r="Z236" s="173">
        <f>Y236*K236</f>
        <v>0</v>
      </c>
      <c r="AA236" s="173">
        <v>0</v>
      </c>
      <c r="AB236" s="173">
        <f>AA236*K236</f>
        <v>0</v>
      </c>
      <c r="AC236" s="173">
        <v>0</v>
      </c>
      <c r="AD236" s="174">
        <f>AC236*K236</f>
        <v>0</v>
      </c>
      <c r="AR236" s="17" t="s">
        <v>162</v>
      </c>
      <c r="AT236" s="17" t="s">
        <v>158</v>
      </c>
      <c r="AU236" s="17" t="s">
        <v>163</v>
      </c>
      <c r="AY236" s="17" t="s">
        <v>157</v>
      </c>
      <c r="BE236" s="106">
        <f>IF(U236="základní",P236,0)</f>
        <v>0</v>
      </c>
      <c r="BF236" s="106">
        <f>IF(U236="snížená",P236,0)</f>
        <v>0</v>
      </c>
      <c r="BG236" s="106">
        <f>IF(U236="zákl. přenesená",P236,0)</f>
        <v>0</v>
      </c>
      <c r="BH236" s="106">
        <f>IF(U236="sníž. přenesená",P236,0)</f>
        <v>0</v>
      </c>
      <c r="BI236" s="106">
        <f>IF(U236="nulová",P236,0)</f>
        <v>0</v>
      </c>
      <c r="BJ236" s="17" t="s">
        <v>26</v>
      </c>
      <c r="BK236" s="106">
        <f>ROUND(V236*K236,2)</f>
        <v>0</v>
      </c>
      <c r="BL236" s="17" t="s">
        <v>162</v>
      </c>
      <c r="BM236" s="17" t="s">
        <v>313</v>
      </c>
    </row>
    <row r="237" spans="2:65" s="1" customFormat="1" ht="54" customHeight="1">
      <c r="B237" s="34"/>
      <c r="C237" s="35"/>
      <c r="D237" s="35"/>
      <c r="E237" s="35"/>
      <c r="F237" s="257" t="s">
        <v>308</v>
      </c>
      <c r="G237" s="258"/>
      <c r="H237" s="258"/>
      <c r="I237" s="258"/>
      <c r="J237" s="35"/>
      <c r="K237" s="35"/>
      <c r="L237" s="35"/>
      <c r="M237" s="35"/>
      <c r="N237" s="35"/>
      <c r="O237" s="35"/>
      <c r="P237" s="35"/>
      <c r="Q237" s="35"/>
      <c r="R237" s="36"/>
      <c r="T237" s="140"/>
      <c r="U237" s="35"/>
      <c r="V237" s="35"/>
      <c r="W237" s="35"/>
      <c r="X237" s="35"/>
      <c r="Y237" s="35"/>
      <c r="Z237" s="35"/>
      <c r="AA237" s="35"/>
      <c r="AB237" s="35"/>
      <c r="AC237" s="35"/>
      <c r="AD237" s="77"/>
      <c r="AT237" s="17" t="s">
        <v>165</v>
      </c>
      <c r="AU237" s="17" t="s">
        <v>163</v>
      </c>
    </row>
    <row r="238" spans="2:65" s="1" customFormat="1" ht="31.5" customHeight="1">
      <c r="B238" s="34"/>
      <c r="C238" s="167" t="s">
        <v>315</v>
      </c>
      <c r="D238" s="167" t="s">
        <v>158</v>
      </c>
      <c r="E238" s="168" t="s">
        <v>316</v>
      </c>
      <c r="F238" s="253" t="s">
        <v>317</v>
      </c>
      <c r="G238" s="253"/>
      <c r="H238" s="253"/>
      <c r="I238" s="253"/>
      <c r="J238" s="169" t="s">
        <v>161</v>
      </c>
      <c r="K238" s="170">
        <v>1</v>
      </c>
      <c r="L238" s="171">
        <v>0</v>
      </c>
      <c r="M238" s="255">
        <v>0</v>
      </c>
      <c r="N238" s="256"/>
      <c r="O238" s="256"/>
      <c r="P238" s="254">
        <f>ROUND(V238*K238,2)</f>
        <v>0</v>
      </c>
      <c r="Q238" s="254"/>
      <c r="R238" s="36"/>
      <c r="T238" s="172" t="s">
        <v>24</v>
      </c>
      <c r="U238" s="43" t="s">
        <v>47</v>
      </c>
      <c r="V238" s="119">
        <f>L238+M238</f>
        <v>0</v>
      </c>
      <c r="W238" s="119">
        <f>ROUND(L238*K238,2)</f>
        <v>0</v>
      </c>
      <c r="X238" s="119">
        <f>ROUND(M238*K238,2)</f>
        <v>0</v>
      </c>
      <c r="Y238" s="35"/>
      <c r="Z238" s="173">
        <f>Y238*K238</f>
        <v>0</v>
      </c>
      <c r="AA238" s="173">
        <v>0</v>
      </c>
      <c r="AB238" s="173">
        <f>AA238*K238</f>
        <v>0</v>
      </c>
      <c r="AC238" s="173">
        <v>0</v>
      </c>
      <c r="AD238" s="174">
        <f>AC238*K238</f>
        <v>0</v>
      </c>
      <c r="AR238" s="17" t="s">
        <v>162</v>
      </c>
      <c r="AT238" s="17" t="s">
        <v>158</v>
      </c>
      <c r="AU238" s="17" t="s">
        <v>163</v>
      </c>
      <c r="AY238" s="17" t="s">
        <v>157</v>
      </c>
      <c r="BE238" s="106">
        <f>IF(U238="základní",P238,0)</f>
        <v>0</v>
      </c>
      <c r="BF238" s="106">
        <f>IF(U238="snížená",P238,0)</f>
        <v>0</v>
      </c>
      <c r="BG238" s="106">
        <f>IF(U238="zákl. přenesená",P238,0)</f>
        <v>0</v>
      </c>
      <c r="BH238" s="106">
        <f>IF(U238="sníž. přenesená",P238,0)</f>
        <v>0</v>
      </c>
      <c r="BI238" s="106">
        <f>IF(U238="nulová",P238,0)</f>
        <v>0</v>
      </c>
      <c r="BJ238" s="17" t="s">
        <v>26</v>
      </c>
      <c r="BK238" s="106">
        <f>ROUND(V238*K238,2)</f>
        <v>0</v>
      </c>
      <c r="BL238" s="17" t="s">
        <v>162</v>
      </c>
      <c r="BM238" s="17" t="s">
        <v>315</v>
      </c>
    </row>
    <row r="239" spans="2:65" s="1" customFormat="1" ht="54" customHeight="1">
      <c r="B239" s="34"/>
      <c r="C239" s="35"/>
      <c r="D239" s="35"/>
      <c r="E239" s="35"/>
      <c r="F239" s="257" t="s">
        <v>318</v>
      </c>
      <c r="G239" s="258"/>
      <c r="H239" s="258"/>
      <c r="I239" s="258"/>
      <c r="J239" s="35"/>
      <c r="K239" s="35"/>
      <c r="L239" s="35"/>
      <c r="M239" s="35"/>
      <c r="N239" s="35"/>
      <c r="O239" s="35"/>
      <c r="P239" s="35"/>
      <c r="Q239" s="35"/>
      <c r="R239" s="36"/>
      <c r="T239" s="140"/>
      <c r="U239" s="35"/>
      <c r="V239" s="35"/>
      <c r="W239" s="35"/>
      <c r="X239" s="35"/>
      <c r="Y239" s="35"/>
      <c r="Z239" s="35"/>
      <c r="AA239" s="35"/>
      <c r="AB239" s="35"/>
      <c r="AC239" s="35"/>
      <c r="AD239" s="77"/>
      <c r="AT239" s="17" t="s">
        <v>165</v>
      </c>
      <c r="AU239" s="17" t="s">
        <v>163</v>
      </c>
    </row>
    <row r="240" spans="2:65" s="1" customFormat="1" ht="22.5" customHeight="1">
      <c r="B240" s="34"/>
      <c r="C240" s="167" t="s">
        <v>319</v>
      </c>
      <c r="D240" s="167" t="s">
        <v>158</v>
      </c>
      <c r="E240" s="168" t="s">
        <v>320</v>
      </c>
      <c r="F240" s="253" t="s">
        <v>321</v>
      </c>
      <c r="G240" s="253"/>
      <c r="H240" s="253"/>
      <c r="I240" s="253"/>
      <c r="J240" s="169" t="s">
        <v>161</v>
      </c>
      <c r="K240" s="170">
        <v>1</v>
      </c>
      <c r="L240" s="171">
        <v>0</v>
      </c>
      <c r="M240" s="255">
        <v>0</v>
      </c>
      <c r="N240" s="256"/>
      <c r="O240" s="256"/>
      <c r="P240" s="254">
        <f>ROUND(V240*K240,2)</f>
        <v>0</v>
      </c>
      <c r="Q240" s="254"/>
      <c r="R240" s="36"/>
      <c r="T240" s="172" t="s">
        <v>24</v>
      </c>
      <c r="U240" s="43" t="s">
        <v>47</v>
      </c>
      <c r="V240" s="119">
        <f>L240+M240</f>
        <v>0</v>
      </c>
      <c r="W240" s="119">
        <f>ROUND(L240*K240,2)</f>
        <v>0</v>
      </c>
      <c r="X240" s="119">
        <f>ROUND(M240*K240,2)</f>
        <v>0</v>
      </c>
      <c r="Y240" s="35"/>
      <c r="Z240" s="173">
        <f>Y240*K240</f>
        <v>0</v>
      </c>
      <c r="AA240" s="173">
        <v>0</v>
      </c>
      <c r="AB240" s="173">
        <f>AA240*K240</f>
        <v>0</v>
      </c>
      <c r="AC240" s="173">
        <v>0</v>
      </c>
      <c r="AD240" s="174">
        <f>AC240*K240</f>
        <v>0</v>
      </c>
      <c r="AR240" s="17" t="s">
        <v>162</v>
      </c>
      <c r="AT240" s="17" t="s">
        <v>158</v>
      </c>
      <c r="AU240" s="17" t="s">
        <v>163</v>
      </c>
      <c r="AY240" s="17" t="s">
        <v>157</v>
      </c>
      <c r="BE240" s="106">
        <f>IF(U240="základní",P240,0)</f>
        <v>0</v>
      </c>
      <c r="BF240" s="106">
        <f>IF(U240="snížená",P240,0)</f>
        <v>0</v>
      </c>
      <c r="BG240" s="106">
        <f>IF(U240="zákl. přenesená",P240,0)</f>
        <v>0</v>
      </c>
      <c r="BH240" s="106">
        <f>IF(U240="sníž. přenesená",P240,0)</f>
        <v>0</v>
      </c>
      <c r="BI240" s="106">
        <f>IF(U240="nulová",P240,0)</f>
        <v>0</v>
      </c>
      <c r="BJ240" s="17" t="s">
        <v>26</v>
      </c>
      <c r="BK240" s="106">
        <f>ROUND(V240*K240,2)</f>
        <v>0</v>
      </c>
      <c r="BL240" s="17" t="s">
        <v>162</v>
      </c>
      <c r="BM240" s="17" t="s">
        <v>319</v>
      </c>
    </row>
    <row r="241" spans="2:65" s="1" customFormat="1" ht="54" customHeight="1">
      <c r="B241" s="34"/>
      <c r="C241" s="35"/>
      <c r="D241" s="35"/>
      <c r="E241" s="35"/>
      <c r="F241" s="257" t="s">
        <v>322</v>
      </c>
      <c r="G241" s="258"/>
      <c r="H241" s="258"/>
      <c r="I241" s="258"/>
      <c r="J241" s="35"/>
      <c r="K241" s="35"/>
      <c r="L241" s="35"/>
      <c r="M241" s="35"/>
      <c r="N241" s="35"/>
      <c r="O241" s="35"/>
      <c r="P241" s="35"/>
      <c r="Q241" s="35"/>
      <c r="R241" s="36"/>
      <c r="T241" s="140"/>
      <c r="U241" s="35"/>
      <c r="V241" s="35"/>
      <c r="W241" s="35"/>
      <c r="X241" s="35"/>
      <c r="Y241" s="35"/>
      <c r="Z241" s="35"/>
      <c r="AA241" s="35"/>
      <c r="AB241" s="35"/>
      <c r="AC241" s="35"/>
      <c r="AD241" s="77"/>
      <c r="AT241" s="17" t="s">
        <v>165</v>
      </c>
      <c r="AU241" s="17" t="s">
        <v>163</v>
      </c>
    </row>
    <row r="242" spans="2:65" s="1" customFormat="1" ht="31.5" customHeight="1">
      <c r="B242" s="34"/>
      <c r="C242" s="167" t="s">
        <v>323</v>
      </c>
      <c r="D242" s="167" t="s">
        <v>158</v>
      </c>
      <c r="E242" s="168" t="s">
        <v>324</v>
      </c>
      <c r="F242" s="253" t="s">
        <v>317</v>
      </c>
      <c r="G242" s="253"/>
      <c r="H242" s="253"/>
      <c r="I242" s="253"/>
      <c r="J242" s="169" t="s">
        <v>161</v>
      </c>
      <c r="K242" s="170">
        <v>1</v>
      </c>
      <c r="L242" s="171">
        <v>0</v>
      </c>
      <c r="M242" s="255">
        <v>0</v>
      </c>
      <c r="N242" s="256"/>
      <c r="O242" s="256"/>
      <c r="P242" s="254">
        <f>ROUND(V242*K242,2)</f>
        <v>0</v>
      </c>
      <c r="Q242" s="254"/>
      <c r="R242" s="36"/>
      <c r="T242" s="172" t="s">
        <v>24</v>
      </c>
      <c r="U242" s="43" t="s">
        <v>47</v>
      </c>
      <c r="V242" s="119">
        <f>L242+M242</f>
        <v>0</v>
      </c>
      <c r="W242" s="119">
        <f>ROUND(L242*K242,2)</f>
        <v>0</v>
      </c>
      <c r="X242" s="119">
        <f>ROUND(M242*K242,2)</f>
        <v>0</v>
      </c>
      <c r="Y242" s="35"/>
      <c r="Z242" s="173">
        <f>Y242*K242</f>
        <v>0</v>
      </c>
      <c r="AA242" s="173">
        <v>0</v>
      </c>
      <c r="AB242" s="173">
        <f>AA242*K242</f>
        <v>0</v>
      </c>
      <c r="AC242" s="173">
        <v>0</v>
      </c>
      <c r="AD242" s="174">
        <f>AC242*K242</f>
        <v>0</v>
      </c>
      <c r="AR242" s="17" t="s">
        <v>162</v>
      </c>
      <c r="AT242" s="17" t="s">
        <v>158</v>
      </c>
      <c r="AU242" s="17" t="s">
        <v>163</v>
      </c>
      <c r="AY242" s="17" t="s">
        <v>157</v>
      </c>
      <c r="BE242" s="106">
        <f>IF(U242="základní",P242,0)</f>
        <v>0</v>
      </c>
      <c r="BF242" s="106">
        <f>IF(U242="snížená",P242,0)</f>
        <v>0</v>
      </c>
      <c r="BG242" s="106">
        <f>IF(U242="zákl. přenesená",P242,0)</f>
        <v>0</v>
      </c>
      <c r="BH242" s="106">
        <f>IF(U242="sníž. přenesená",P242,0)</f>
        <v>0</v>
      </c>
      <c r="BI242" s="106">
        <f>IF(U242="nulová",P242,0)</f>
        <v>0</v>
      </c>
      <c r="BJ242" s="17" t="s">
        <v>26</v>
      </c>
      <c r="BK242" s="106">
        <f>ROUND(V242*K242,2)</f>
        <v>0</v>
      </c>
      <c r="BL242" s="17" t="s">
        <v>162</v>
      </c>
      <c r="BM242" s="17" t="s">
        <v>323</v>
      </c>
    </row>
    <row r="243" spans="2:65" s="1" customFormat="1" ht="54" customHeight="1">
      <c r="B243" s="34"/>
      <c r="C243" s="35"/>
      <c r="D243" s="35"/>
      <c r="E243" s="35"/>
      <c r="F243" s="257" t="s">
        <v>325</v>
      </c>
      <c r="G243" s="258"/>
      <c r="H243" s="258"/>
      <c r="I243" s="258"/>
      <c r="J243" s="35"/>
      <c r="K243" s="35"/>
      <c r="L243" s="35"/>
      <c r="M243" s="35"/>
      <c r="N243" s="35"/>
      <c r="O243" s="35"/>
      <c r="P243" s="35"/>
      <c r="Q243" s="35"/>
      <c r="R243" s="36"/>
      <c r="T243" s="140"/>
      <c r="U243" s="35"/>
      <c r="V243" s="35"/>
      <c r="W243" s="35"/>
      <c r="X243" s="35"/>
      <c r="Y243" s="35"/>
      <c r="Z243" s="35"/>
      <c r="AA243" s="35"/>
      <c r="AB243" s="35"/>
      <c r="AC243" s="35"/>
      <c r="AD243" s="77"/>
      <c r="AT243" s="17" t="s">
        <v>165</v>
      </c>
      <c r="AU243" s="17" t="s">
        <v>163</v>
      </c>
    </row>
    <row r="244" spans="2:65" s="1" customFormat="1" ht="31.5" customHeight="1">
      <c r="B244" s="34"/>
      <c r="C244" s="167" t="s">
        <v>326</v>
      </c>
      <c r="D244" s="167" t="s">
        <v>158</v>
      </c>
      <c r="E244" s="168" t="s">
        <v>327</v>
      </c>
      <c r="F244" s="253" t="s">
        <v>328</v>
      </c>
      <c r="G244" s="253"/>
      <c r="H244" s="253"/>
      <c r="I244" s="253"/>
      <c r="J244" s="169" t="s">
        <v>161</v>
      </c>
      <c r="K244" s="170">
        <v>1</v>
      </c>
      <c r="L244" s="171">
        <v>0</v>
      </c>
      <c r="M244" s="255">
        <v>0</v>
      </c>
      <c r="N244" s="256"/>
      <c r="O244" s="256"/>
      <c r="P244" s="254">
        <f>ROUND(V244*K244,2)</f>
        <v>0</v>
      </c>
      <c r="Q244" s="254"/>
      <c r="R244" s="36"/>
      <c r="T244" s="172" t="s">
        <v>24</v>
      </c>
      <c r="U244" s="43" t="s">
        <v>47</v>
      </c>
      <c r="V244" s="119">
        <f>L244+M244</f>
        <v>0</v>
      </c>
      <c r="W244" s="119">
        <f>ROUND(L244*K244,2)</f>
        <v>0</v>
      </c>
      <c r="X244" s="119">
        <f>ROUND(M244*K244,2)</f>
        <v>0</v>
      </c>
      <c r="Y244" s="35"/>
      <c r="Z244" s="173">
        <f>Y244*K244</f>
        <v>0</v>
      </c>
      <c r="AA244" s="173">
        <v>0</v>
      </c>
      <c r="AB244" s="173">
        <f>AA244*K244</f>
        <v>0</v>
      </c>
      <c r="AC244" s="173">
        <v>0</v>
      </c>
      <c r="AD244" s="174">
        <f>AC244*K244</f>
        <v>0</v>
      </c>
      <c r="AR244" s="17" t="s">
        <v>162</v>
      </c>
      <c r="AT244" s="17" t="s">
        <v>158</v>
      </c>
      <c r="AU244" s="17" t="s">
        <v>163</v>
      </c>
      <c r="AY244" s="17" t="s">
        <v>157</v>
      </c>
      <c r="BE244" s="106">
        <f>IF(U244="základní",P244,0)</f>
        <v>0</v>
      </c>
      <c r="BF244" s="106">
        <f>IF(U244="snížená",P244,0)</f>
        <v>0</v>
      </c>
      <c r="BG244" s="106">
        <f>IF(U244="zákl. přenesená",P244,0)</f>
        <v>0</v>
      </c>
      <c r="BH244" s="106">
        <f>IF(U244="sníž. přenesená",P244,0)</f>
        <v>0</v>
      </c>
      <c r="BI244" s="106">
        <f>IF(U244="nulová",P244,0)</f>
        <v>0</v>
      </c>
      <c r="BJ244" s="17" t="s">
        <v>26</v>
      </c>
      <c r="BK244" s="106">
        <f>ROUND(V244*K244,2)</f>
        <v>0</v>
      </c>
      <c r="BL244" s="17" t="s">
        <v>162</v>
      </c>
      <c r="BM244" s="17" t="s">
        <v>326</v>
      </c>
    </row>
    <row r="245" spans="2:65" s="1" customFormat="1" ht="42" customHeight="1">
      <c r="B245" s="34"/>
      <c r="C245" s="35"/>
      <c r="D245" s="35"/>
      <c r="E245" s="35"/>
      <c r="F245" s="257" t="s">
        <v>329</v>
      </c>
      <c r="G245" s="258"/>
      <c r="H245" s="258"/>
      <c r="I245" s="258"/>
      <c r="J245" s="35"/>
      <c r="K245" s="35"/>
      <c r="L245" s="35"/>
      <c r="M245" s="35"/>
      <c r="N245" s="35"/>
      <c r="O245" s="35"/>
      <c r="P245" s="35"/>
      <c r="Q245" s="35"/>
      <c r="R245" s="36"/>
      <c r="T245" s="140"/>
      <c r="U245" s="35"/>
      <c r="V245" s="35"/>
      <c r="W245" s="35"/>
      <c r="X245" s="35"/>
      <c r="Y245" s="35"/>
      <c r="Z245" s="35"/>
      <c r="AA245" s="35"/>
      <c r="AB245" s="35"/>
      <c r="AC245" s="35"/>
      <c r="AD245" s="77"/>
      <c r="AT245" s="17" t="s">
        <v>165</v>
      </c>
      <c r="AU245" s="17" t="s">
        <v>163</v>
      </c>
    </row>
    <row r="246" spans="2:65" s="1" customFormat="1" ht="31.5" customHeight="1">
      <c r="B246" s="34"/>
      <c r="C246" s="167" t="s">
        <v>330</v>
      </c>
      <c r="D246" s="167" t="s">
        <v>158</v>
      </c>
      <c r="E246" s="168" t="s">
        <v>331</v>
      </c>
      <c r="F246" s="253" t="s">
        <v>332</v>
      </c>
      <c r="G246" s="253"/>
      <c r="H246" s="253"/>
      <c r="I246" s="253"/>
      <c r="J246" s="169" t="s">
        <v>161</v>
      </c>
      <c r="K246" s="170">
        <v>1</v>
      </c>
      <c r="L246" s="171">
        <v>0</v>
      </c>
      <c r="M246" s="255">
        <v>0</v>
      </c>
      <c r="N246" s="256"/>
      <c r="O246" s="256"/>
      <c r="P246" s="254">
        <f>ROUND(V246*K246,2)</f>
        <v>0</v>
      </c>
      <c r="Q246" s="254"/>
      <c r="R246" s="36"/>
      <c r="T246" s="172" t="s">
        <v>24</v>
      </c>
      <c r="U246" s="43" t="s">
        <v>47</v>
      </c>
      <c r="V246" s="119">
        <f>L246+M246</f>
        <v>0</v>
      </c>
      <c r="W246" s="119">
        <f>ROUND(L246*K246,2)</f>
        <v>0</v>
      </c>
      <c r="X246" s="119">
        <f>ROUND(M246*K246,2)</f>
        <v>0</v>
      </c>
      <c r="Y246" s="35"/>
      <c r="Z246" s="173">
        <f>Y246*K246</f>
        <v>0</v>
      </c>
      <c r="AA246" s="173">
        <v>0</v>
      </c>
      <c r="AB246" s="173">
        <f>AA246*K246</f>
        <v>0</v>
      </c>
      <c r="AC246" s="173">
        <v>0</v>
      </c>
      <c r="AD246" s="174">
        <f>AC246*K246</f>
        <v>0</v>
      </c>
      <c r="AR246" s="17" t="s">
        <v>162</v>
      </c>
      <c r="AT246" s="17" t="s">
        <v>158</v>
      </c>
      <c r="AU246" s="17" t="s">
        <v>163</v>
      </c>
      <c r="AY246" s="17" t="s">
        <v>157</v>
      </c>
      <c r="BE246" s="106">
        <f>IF(U246="základní",P246,0)</f>
        <v>0</v>
      </c>
      <c r="BF246" s="106">
        <f>IF(U246="snížená",P246,0)</f>
        <v>0</v>
      </c>
      <c r="BG246" s="106">
        <f>IF(U246="zákl. přenesená",P246,0)</f>
        <v>0</v>
      </c>
      <c r="BH246" s="106">
        <f>IF(U246="sníž. přenesená",P246,0)</f>
        <v>0</v>
      </c>
      <c r="BI246" s="106">
        <f>IF(U246="nulová",P246,0)</f>
        <v>0</v>
      </c>
      <c r="BJ246" s="17" t="s">
        <v>26</v>
      </c>
      <c r="BK246" s="106">
        <f>ROUND(V246*K246,2)</f>
        <v>0</v>
      </c>
      <c r="BL246" s="17" t="s">
        <v>162</v>
      </c>
      <c r="BM246" s="17" t="s">
        <v>330</v>
      </c>
    </row>
    <row r="247" spans="2:65" s="1" customFormat="1" ht="42" customHeight="1">
      <c r="B247" s="34"/>
      <c r="C247" s="35"/>
      <c r="D247" s="35"/>
      <c r="E247" s="35"/>
      <c r="F247" s="257" t="s">
        <v>333</v>
      </c>
      <c r="G247" s="258"/>
      <c r="H247" s="258"/>
      <c r="I247" s="258"/>
      <c r="J247" s="35"/>
      <c r="K247" s="35"/>
      <c r="L247" s="35"/>
      <c r="M247" s="35"/>
      <c r="N247" s="35"/>
      <c r="O247" s="35"/>
      <c r="P247" s="35"/>
      <c r="Q247" s="35"/>
      <c r="R247" s="36"/>
      <c r="T247" s="140"/>
      <c r="U247" s="35"/>
      <c r="V247" s="35"/>
      <c r="W247" s="35"/>
      <c r="X247" s="35"/>
      <c r="Y247" s="35"/>
      <c r="Z247" s="35"/>
      <c r="AA247" s="35"/>
      <c r="AB247" s="35"/>
      <c r="AC247" s="35"/>
      <c r="AD247" s="77"/>
      <c r="AT247" s="17" t="s">
        <v>165</v>
      </c>
      <c r="AU247" s="17" t="s">
        <v>163</v>
      </c>
    </row>
    <row r="248" spans="2:65" s="1" customFormat="1" ht="31.5" customHeight="1">
      <c r="B248" s="34"/>
      <c r="C248" s="167" t="s">
        <v>334</v>
      </c>
      <c r="D248" s="167" t="s">
        <v>158</v>
      </c>
      <c r="E248" s="168" t="s">
        <v>335</v>
      </c>
      <c r="F248" s="253" t="s">
        <v>336</v>
      </c>
      <c r="G248" s="253"/>
      <c r="H248" s="253"/>
      <c r="I248" s="253"/>
      <c r="J248" s="169" t="s">
        <v>161</v>
      </c>
      <c r="K248" s="170">
        <v>1</v>
      </c>
      <c r="L248" s="171">
        <v>0</v>
      </c>
      <c r="M248" s="255">
        <v>0</v>
      </c>
      <c r="N248" s="256"/>
      <c r="O248" s="256"/>
      <c r="P248" s="254">
        <f>ROUND(V248*K248,2)</f>
        <v>0</v>
      </c>
      <c r="Q248" s="254"/>
      <c r="R248" s="36"/>
      <c r="T248" s="172" t="s">
        <v>24</v>
      </c>
      <c r="U248" s="43" t="s">
        <v>47</v>
      </c>
      <c r="V248" s="119">
        <f>L248+M248</f>
        <v>0</v>
      </c>
      <c r="W248" s="119">
        <f>ROUND(L248*K248,2)</f>
        <v>0</v>
      </c>
      <c r="X248" s="119">
        <f>ROUND(M248*K248,2)</f>
        <v>0</v>
      </c>
      <c r="Y248" s="35"/>
      <c r="Z248" s="173">
        <f>Y248*K248</f>
        <v>0</v>
      </c>
      <c r="AA248" s="173">
        <v>0</v>
      </c>
      <c r="AB248" s="173">
        <f>AA248*K248</f>
        <v>0</v>
      </c>
      <c r="AC248" s="173">
        <v>0</v>
      </c>
      <c r="AD248" s="174">
        <f>AC248*K248</f>
        <v>0</v>
      </c>
      <c r="AR248" s="17" t="s">
        <v>162</v>
      </c>
      <c r="AT248" s="17" t="s">
        <v>158</v>
      </c>
      <c r="AU248" s="17" t="s">
        <v>163</v>
      </c>
      <c r="AY248" s="17" t="s">
        <v>157</v>
      </c>
      <c r="BE248" s="106">
        <f>IF(U248="základní",P248,0)</f>
        <v>0</v>
      </c>
      <c r="BF248" s="106">
        <f>IF(U248="snížená",P248,0)</f>
        <v>0</v>
      </c>
      <c r="BG248" s="106">
        <f>IF(U248="zákl. přenesená",P248,0)</f>
        <v>0</v>
      </c>
      <c r="BH248" s="106">
        <f>IF(U248="sníž. přenesená",P248,0)</f>
        <v>0</v>
      </c>
      <c r="BI248" s="106">
        <f>IF(U248="nulová",P248,0)</f>
        <v>0</v>
      </c>
      <c r="BJ248" s="17" t="s">
        <v>26</v>
      </c>
      <c r="BK248" s="106">
        <f>ROUND(V248*K248,2)</f>
        <v>0</v>
      </c>
      <c r="BL248" s="17" t="s">
        <v>162</v>
      </c>
      <c r="BM248" s="17" t="s">
        <v>334</v>
      </c>
    </row>
    <row r="249" spans="2:65" s="1" customFormat="1" ht="30" customHeight="1">
      <c r="B249" s="34"/>
      <c r="C249" s="35"/>
      <c r="D249" s="35"/>
      <c r="E249" s="35"/>
      <c r="F249" s="257" t="s">
        <v>336</v>
      </c>
      <c r="G249" s="258"/>
      <c r="H249" s="258"/>
      <c r="I249" s="258"/>
      <c r="J249" s="35"/>
      <c r="K249" s="35"/>
      <c r="L249" s="35"/>
      <c r="M249" s="35"/>
      <c r="N249" s="35"/>
      <c r="O249" s="35"/>
      <c r="P249" s="35"/>
      <c r="Q249" s="35"/>
      <c r="R249" s="36"/>
      <c r="T249" s="140"/>
      <c r="U249" s="35"/>
      <c r="V249" s="35"/>
      <c r="W249" s="35"/>
      <c r="X249" s="35"/>
      <c r="Y249" s="35"/>
      <c r="Z249" s="35"/>
      <c r="AA249" s="35"/>
      <c r="AB249" s="35"/>
      <c r="AC249" s="35"/>
      <c r="AD249" s="77"/>
      <c r="AT249" s="17" t="s">
        <v>165</v>
      </c>
      <c r="AU249" s="17" t="s">
        <v>163</v>
      </c>
    </row>
    <row r="250" spans="2:65" s="1" customFormat="1" ht="31.5" customHeight="1">
      <c r="B250" s="34"/>
      <c r="C250" s="167" t="s">
        <v>337</v>
      </c>
      <c r="D250" s="167" t="s">
        <v>158</v>
      </c>
      <c r="E250" s="168" t="s">
        <v>338</v>
      </c>
      <c r="F250" s="253" t="s">
        <v>339</v>
      </c>
      <c r="G250" s="253"/>
      <c r="H250" s="253"/>
      <c r="I250" s="253"/>
      <c r="J250" s="169" t="s">
        <v>161</v>
      </c>
      <c r="K250" s="170">
        <v>5</v>
      </c>
      <c r="L250" s="171">
        <v>0</v>
      </c>
      <c r="M250" s="255">
        <v>0</v>
      </c>
      <c r="N250" s="256"/>
      <c r="O250" s="256"/>
      <c r="P250" s="254">
        <f>ROUND(V250*K250,2)</f>
        <v>0</v>
      </c>
      <c r="Q250" s="254"/>
      <c r="R250" s="36"/>
      <c r="T250" s="172" t="s">
        <v>24</v>
      </c>
      <c r="U250" s="43" t="s">
        <v>47</v>
      </c>
      <c r="V250" s="119">
        <f>L250+M250</f>
        <v>0</v>
      </c>
      <c r="W250" s="119">
        <f>ROUND(L250*K250,2)</f>
        <v>0</v>
      </c>
      <c r="X250" s="119">
        <f>ROUND(M250*K250,2)</f>
        <v>0</v>
      </c>
      <c r="Y250" s="35"/>
      <c r="Z250" s="173">
        <f>Y250*K250</f>
        <v>0</v>
      </c>
      <c r="AA250" s="173">
        <v>0</v>
      </c>
      <c r="AB250" s="173">
        <f>AA250*K250</f>
        <v>0</v>
      </c>
      <c r="AC250" s="173">
        <v>0</v>
      </c>
      <c r="AD250" s="174">
        <f>AC250*K250</f>
        <v>0</v>
      </c>
      <c r="AR250" s="17" t="s">
        <v>162</v>
      </c>
      <c r="AT250" s="17" t="s">
        <v>158</v>
      </c>
      <c r="AU250" s="17" t="s">
        <v>163</v>
      </c>
      <c r="AY250" s="17" t="s">
        <v>157</v>
      </c>
      <c r="BE250" s="106">
        <f>IF(U250="základní",P250,0)</f>
        <v>0</v>
      </c>
      <c r="BF250" s="106">
        <f>IF(U250="snížená",P250,0)</f>
        <v>0</v>
      </c>
      <c r="BG250" s="106">
        <f>IF(U250="zákl. přenesená",P250,0)</f>
        <v>0</v>
      </c>
      <c r="BH250" s="106">
        <f>IF(U250="sníž. přenesená",P250,0)</f>
        <v>0</v>
      </c>
      <c r="BI250" s="106">
        <f>IF(U250="nulová",P250,0)</f>
        <v>0</v>
      </c>
      <c r="BJ250" s="17" t="s">
        <v>26</v>
      </c>
      <c r="BK250" s="106">
        <f>ROUND(V250*K250,2)</f>
        <v>0</v>
      </c>
      <c r="BL250" s="17" t="s">
        <v>162</v>
      </c>
      <c r="BM250" s="17" t="s">
        <v>337</v>
      </c>
    </row>
    <row r="251" spans="2:65" s="1" customFormat="1" ht="30" customHeight="1">
      <c r="B251" s="34"/>
      <c r="C251" s="35"/>
      <c r="D251" s="35"/>
      <c r="E251" s="35"/>
      <c r="F251" s="257" t="s">
        <v>339</v>
      </c>
      <c r="G251" s="258"/>
      <c r="H251" s="258"/>
      <c r="I251" s="258"/>
      <c r="J251" s="35"/>
      <c r="K251" s="35"/>
      <c r="L251" s="35"/>
      <c r="M251" s="35"/>
      <c r="N251" s="35"/>
      <c r="O251" s="35"/>
      <c r="P251" s="35"/>
      <c r="Q251" s="35"/>
      <c r="R251" s="36"/>
      <c r="T251" s="140"/>
      <c r="U251" s="35"/>
      <c r="V251" s="35"/>
      <c r="W251" s="35"/>
      <c r="X251" s="35"/>
      <c r="Y251" s="35"/>
      <c r="Z251" s="35"/>
      <c r="AA251" s="35"/>
      <c r="AB251" s="35"/>
      <c r="AC251" s="35"/>
      <c r="AD251" s="77"/>
      <c r="AT251" s="17" t="s">
        <v>165</v>
      </c>
      <c r="AU251" s="17" t="s">
        <v>163</v>
      </c>
    </row>
    <row r="252" spans="2:65" s="1" customFormat="1" ht="44.25" customHeight="1">
      <c r="B252" s="34"/>
      <c r="C252" s="167" t="s">
        <v>340</v>
      </c>
      <c r="D252" s="167" t="s">
        <v>158</v>
      </c>
      <c r="E252" s="168" t="s">
        <v>341</v>
      </c>
      <c r="F252" s="253" t="s">
        <v>342</v>
      </c>
      <c r="G252" s="253"/>
      <c r="H252" s="253"/>
      <c r="I252" s="253"/>
      <c r="J252" s="169" t="s">
        <v>161</v>
      </c>
      <c r="K252" s="170">
        <v>1</v>
      </c>
      <c r="L252" s="171">
        <v>0</v>
      </c>
      <c r="M252" s="255">
        <v>0</v>
      </c>
      <c r="N252" s="256"/>
      <c r="O252" s="256"/>
      <c r="P252" s="254">
        <f>ROUND(V252*K252,2)</f>
        <v>0</v>
      </c>
      <c r="Q252" s="254"/>
      <c r="R252" s="36"/>
      <c r="T252" s="172" t="s">
        <v>24</v>
      </c>
      <c r="U252" s="43" t="s">
        <v>47</v>
      </c>
      <c r="V252" s="119">
        <f>L252+M252</f>
        <v>0</v>
      </c>
      <c r="W252" s="119">
        <f>ROUND(L252*K252,2)</f>
        <v>0</v>
      </c>
      <c r="X252" s="119">
        <f>ROUND(M252*K252,2)</f>
        <v>0</v>
      </c>
      <c r="Y252" s="35"/>
      <c r="Z252" s="173">
        <f>Y252*K252</f>
        <v>0</v>
      </c>
      <c r="AA252" s="173">
        <v>0</v>
      </c>
      <c r="AB252" s="173">
        <f>AA252*K252</f>
        <v>0</v>
      </c>
      <c r="AC252" s="173">
        <v>0</v>
      </c>
      <c r="AD252" s="174">
        <f>AC252*K252</f>
        <v>0</v>
      </c>
      <c r="AR252" s="17" t="s">
        <v>162</v>
      </c>
      <c r="AT252" s="17" t="s">
        <v>158</v>
      </c>
      <c r="AU252" s="17" t="s">
        <v>163</v>
      </c>
      <c r="AY252" s="17" t="s">
        <v>157</v>
      </c>
      <c r="BE252" s="106">
        <f>IF(U252="základní",P252,0)</f>
        <v>0</v>
      </c>
      <c r="BF252" s="106">
        <f>IF(U252="snížená",P252,0)</f>
        <v>0</v>
      </c>
      <c r="BG252" s="106">
        <f>IF(U252="zákl. přenesená",P252,0)</f>
        <v>0</v>
      </c>
      <c r="BH252" s="106">
        <f>IF(U252="sníž. přenesená",P252,0)</f>
        <v>0</v>
      </c>
      <c r="BI252" s="106">
        <f>IF(U252="nulová",P252,0)</f>
        <v>0</v>
      </c>
      <c r="BJ252" s="17" t="s">
        <v>26</v>
      </c>
      <c r="BK252" s="106">
        <f>ROUND(V252*K252,2)</f>
        <v>0</v>
      </c>
      <c r="BL252" s="17" t="s">
        <v>162</v>
      </c>
      <c r="BM252" s="17" t="s">
        <v>340</v>
      </c>
    </row>
    <row r="253" spans="2:65" s="1" customFormat="1" ht="30" customHeight="1">
      <c r="B253" s="34"/>
      <c r="C253" s="35"/>
      <c r="D253" s="35"/>
      <c r="E253" s="35"/>
      <c r="F253" s="257" t="s">
        <v>343</v>
      </c>
      <c r="G253" s="258"/>
      <c r="H253" s="258"/>
      <c r="I253" s="258"/>
      <c r="J253" s="35"/>
      <c r="K253" s="35"/>
      <c r="L253" s="35"/>
      <c r="M253" s="35"/>
      <c r="N253" s="35"/>
      <c r="O253" s="35"/>
      <c r="P253" s="35"/>
      <c r="Q253" s="35"/>
      <c r="R253" s="36"/>
      <c r="T253" s="140"/>
      <c r="U253" s="35"/>
      <c r="V253" s="35"/>
      <c r="W253" s="35"/>
      <c r="X253" s="35"/>
      <c r="Y253" s="35"/>
      <c r="Z253" s="35"/>
      <c r="AA253" s="35"/>
      <c r="AB253" s="35"/>
      <c r="AC253" s="35"/>
      <c r="AD253" s="77"/>
      <c r="AT253" s="17" t="s">
        <v>165</v>
      </c>
      <c r="AU253" s="17" t="s">
        <v>163</v>
      </c>
    </row>
    <row r="254" spans="2:65" s="1" customFormat="1" ht="44.25" customHeight="1">
      <c r="B254" s="34"/>
      <c r="C254" s="167" t="s">
        <v>344</v>
      </c>
      <c r="D254" s="167" t="s">
        <v>158</v>
      </c>
      <c r="E254" s="168" t="s">
        <v>345</v>
      </c>
      <c r="F254" s="253" t="s">
        <v>346</v>
      </c>
      <c r="G254" s="253"/>
      <c r="H254" s="253"/>
      <c r="I254" s="253"/>
      <c r="J254" s="169" t="s">
        <v>161</v>
      </c>
      <c r="K254" s="170">
        <v>1</v>
      </c>
      <c r="L254" s="171">
        <v>0</v>
      </c>
      <c r="M254" s="255">
        <v>0</v>
      </c>
      <c r="N254" s="256"/>
      <c r="O254" s="256"/>
      <c r="P254" s="254">
        <f>ROUND(V254*K254,2)</f>
        <v>0</v>
      </c>
      <c r="Q254" s="254"/>
      <c r="R254" s="36"/>
      <c r="T254" s="172" t="s">
        <v>24</v>
      </c>
      <c r="U254" s="43" t="s">
        <v>47</v>
      </c>
      <c r="V254" s="119">
        <f>L254+M254</f>
        <v>0</v>
      </c>
      <c r="W254" s="119">
        <f>ROUND(L254*K254,2)</f>
        <v>0</v>
      </c>
      <c r="X254" s="119">
        <f>ROUND(M254*K254,2)</f>
        <v>0</v>
      </c>
      <c r="Y254" s="35"/>
      <c r="Z254" s="173">
        <f>Y254*K254</f>
        <v>0</v>
      </c>
      <c r="AA254" s="173">
        <v>0</v>
      </c>
      <c r="AB254" s="173">
        <f>AA254*K254</f>
        <v>0</v>
      </c>
      <c r="AC254" s="173">
        <v>0</v>
      </c>
      <c r="AD254" s="174">
        <f>AC254*K254</f>
        <v>0</v>
      </c>
      <c r="AR254" s="17" t="s">
        <v>162</v>
      </c>
      <c r="AT254" s="17" t="s">
        <v>158</v>
      </c>
      <c r="AU254" s="17" t="s">
        <v>163</v>
      </c>
      <c r="AY254" s="17" t="s">
        <v>157</v>
      </c>
      <c r="BE254" s="106">
        <f>IF(U254="základní",P254,0)</f>
        <v>0</v>
      </c>
      <c r="BF254" s="106">
        <f>IF(U254="snížená",P254,0)</f>
        <v>0</v>
      </c>
      <c r="BG254" s="106">
        <f>IF(U254="zákl. přenesená",P254,0)</f>
        <v>0</v>
      </c>
      <c r="BH254" s="106">
        <f>IF(U254="sníž. přenesená",P254,0)</f>
        <v>0</v>
      </c>
      <c r="BI254" s="106">
        <f>IF(U254="nulová",P254,0)</f>
        <v>0</v>
      </c>
      <c r="BJ254" s="17" t="s">
        <v>26</v>
      </c>
      <c r="BK254" s="106">
        <f>ROUND(V254*K254,2)</f>
        <v>0</v>
      </c>
      <c r="BL254" s="17" t="s">
        <v>162</v>
      </c>
      <c r="BM254" s="17" t="s">
        <v>344</v>
      </c>
    </row>
    <row r="255" spans="2:65" s="1" customFormat="1" ht="30" customHeight="1">
      <c r="B255" s="34"/>
      <c r="C255" s="35"/>
      <c r="D255" s="35"/>
      <c r="E255" s="35"/>
      <c r="F255" s="257" t="s">
        <v>347</v>
      </c>
      <c r="G255" s="258"/>
      <c r="H255" s="258"/>
      <c r="I255" s="258"/>
      <c r="J255" s="35"/>
      <c r="K255" s="35"/>
      <c r="L255" s="35"/>
      <c r="M255" s="35"/>
      <c r="N255" s="35"/>
      <c r="O255" s="35"/>
      <c r="P255" s="35"/>
      <c r="Q255" s="35"/>
      <c r="R255" s="36"/>
      <c r="T255" s="140"/>
      <c r="U255" s="35"/>
      <c r="V255" s="35"/>
      <c r="W255" s="35"/>
      <c r="X255" s="35"/>
      <c r="Y255" s="35"/>
      <c r="Z255" s="35"/>
      <c r="AA255" s="35"/>
      <c r="AB255" s="35"/>
      <c r="AC255" s="35"/>
      <c r="AD255" s="77"/>
      <c r="AT255" s="17" t="s">
        <v>165</v>
      </c>
      <c r="AU255" s="17" t="s">
        <v>163</v>
      </c>
    </row>
    <row r="256" spans="2:65" s="1" customFormat="1" ht="44.25" customHeight="1">
      <c r="B256" s="34"/>
      <c r="C256" s="167" t="s">
        <v>348</v>
      </c>
      <c r="D256" s="167" t="s">
        <v>158</v>
      </c>
      <c r="E256" s="168" t="s">
        <v>349</v>
      </c>
      <c r="F256" s="253" t="s">
        <v>350</v>
      </c>
      <c r="G256" s="253"/>
      <c r="H256" s="253"/>
      <c r="I256" s="253"/>
      <c r="J256" s="169" t="s">
        <v>161</v>
      </c>
      <c r="K256" s="170">
        <v>1</v>
      </c>
      <c r="L256" s="171">
        <v>0</v>
      </c>
      <c r="M256" s="255">
        <v>0</v>
      </c>
      <c r="N256" s="256"/>
      <c r="O256" s="256"/>
      <c r="P256" s="254">
        <f>ROUND(V256*K256,2)</f>
        <v>0</v>
      </c>
      <c r="Q256" s="254"/>
      <c r="R256" s="36"/>
      <c r="T256" s="172" t="s">
        <v>24</v>
      </c>
      <c r="U256" s="43" t="s">
        <v>47</v>
      </c>
      <c r="V256" s="119">
        <f>L256+M256</f>
        <v>0</v>
      </c>
      <c r="W256" s="119">
        <f>ROUND(L256*K256,2)</f>
        <v>0</v>
      </c>
      <c r="X256" s="119">
        <f>ROUND(M256*K256,2)</f>
        <v>0</v>
      </c>
      <c r="Y256" s="35"/>
      <c r="Z256" s="173">
        <f>Y256*K256</f>
        <v>0</v>
      </c>
      <c r="AA256" s="173">
        <v>0</v>
      </c>
      <c r="AB256" s="173">
        <f>AA256*K256</f>
        <v>0</v>
      </c>
      <c r="AC256" s="173">
        <v>0</v>
      </c>
      <c r="AD256" s="174">
        <f>AC256*K256</f>
        <v>0</v>
      </c>
      <c r="AR256" s="17" t="s">
        <v>162</v>
      </c>
      <c r="AT256" s="17" t="s">
        <v>158</v>
      </c>
      <c r="AU256" s="17" t="s">
        <v>163</v>
      </c>
      <c r="AY256" s="17" t="s">
        <v>157</v>
      </c>
      <c r="BE256" s="106">
        <f>IF(U256="základní",P256,0)</f>
        <v>0</v>
      </c>
      <c r="BF256" s="106">
        <f>IF(U256="snížená",P256,0)</f>
        <v>0</v>
      </c>
      <c r="BG256" s="106">
        <f>IF(U256="zákl. přenesená",P256,0)</f>
        <v>0</v>
      </c>
      <c r="BH256" s="106">
        <f>IF(U256="sníž. přenesená",P256,0)</f>
        <v>0</v>
      </c>
      <c r="BI256" s="106">
        <f>IF(U256="nulová",P256,0)</f>
        <v>0</v>
      </c>
      <c r="BJ256" s="17" t="s">
        <v>26</v>
      </c>
      <c r="BK256" s="106">
        <f>ROUND(V256*K256,2)</f>
        <v>0</v>
      </c>
      <c r="BL256" s="17" t="s">
        <v>162</v>
      </c>
      <c r="BM256" s="17" t="s">
        <v>348</v>
      </c>
    </row>
    <row r="257" spans="2:65" s="1" customFormat="1" ht="30" customHeight="1">
      <c r="B257" s="34"/>
      <c r="C257" s="35"/>
      <c r="D257" s="35"/>
      <c r="E257" s="35"/>
      <c r="F257" s="257" t="s">
        <v>351</v>
      </c>
      <c r="G257" s="258"/>
      <c r="H257" s="258"/>
      <c r="I257" s="258"/>
      <c r="J257" s="35"/>
      <c r="K257" s="35"/>
      <c r="L257" s="35"/>
      <c r="M257" s="35"/>
      <c r="N257" s="35"/>
      <c r="O257" s="35"/>
      <c r="P257" s="35"/>
      <c r="Q257" s="35"/>
      <c r="R257" s="36"/>
      <c r="T257" s="140"/>
      <c r="U257" s="35"/>
      <c r="V257" s="35"/>
      <c r="W257" s="35"/>
      <c r="X257" s="35"/>
      <c r="Y257" s="35"/>
      <c r="Z257" s="35"/>
      <c r="AA257" s="35"/>
      <c r="AB257" s="35"/>
      <c r="AC257" s="35"/>
      <c r="AD257" s="77"/>
      <c r="AT257" s="17" t="s">
        <v>165</v>
      </c>
      <c r="AU257" s="17" t="s">
        <v>163</v>
      </c>
    </row>
    <row r="258" spans="2:65" s="1" customFormat="1" ht="22.5" customHeight="1">
      <c r="B258" s="34"/>
      <c r="C258" s="167" t="s">
        <v>352</v>
      </c>
      <c r="D258" s="167" t="s">
        <v>158</v>
      </c>
      <c r="E258" s="168" t="s">
        <v>353</v>
      </c>
      <c r="F258" s="253" t="s">
        <v>354</v>
      </c>
      <c r="G258" s="253"/>
      <c r="H258" s="253"/>
      <c r="I258" s="253"/>
      <c r="J258" s="169" t="s">
        <v>161</v>
      </c>
      <c r="K258" s="170">
        <v>1</v>
      </c>
      <c r="L258" s="171">
        <v>0</v>
      </c>
      <c r="M258" s="255">
        <v>0</v>
      </c>
      <c r="N258" s="256"/>
      <c r="O258" s="256"/>
      <c r="P258" s="254">
        <f>ROUND(V258*K258,2)</f>
        <v>0</v>
      </c>
      <c r="Q258" s="254"/>
      <c r="R258" s="36"/>
      <c r="T258" s="172" t="s">
        <v>24</v>
      </c>
      <c r="U258" s="43" t="s">
        <v>47</v>
      </c>
      <c r="V258" s="119">
        <f>L258+M258</f>
        <v>0</v>
      </c>
      <c r="W258" s="119">
        <f>ROUND(L258*K258,2)</f>
        <v>0</v>
      </c>
      <c r="X258" s="119">
        <f>ROUND(M258*K258,2)</f>
        <v>0</v>
      </c>
      <c r="Y258" s="35"/>
      <c r="Z258" s="173">
        <f>Y258*K258</f>
        <v>0</v>
      </c>
      <c r="AA258" s="173">
        <v>0</v>
      </c>
      <c r="AB258" s="173">
        <f>AA258*K258</f>
        <v>0</v>
      </c>
      <c r="AC258" s="173">
        <v>0</v>
      </c>
      <c r="AD258" s="174">
        <f>AC258*K258</f>
        <v>0</v>
      </c>
      <c r="AR258" s="17" t="s">
        <v>162</v>
      </c>
      <c r="AT258" s="17" t="s">
        <v>158</v>
      </c>
      <c r="AU258" s="17" t="s">
        <v>163</v>
      </c>
      <c r="AY258" s="17" t="s">
        <v>157</v>
      </c>
      <c r="BE258" s="106">
        <f>IF(U258="základní",P258,0)</f>
        <v>0</v>
      </c>
      <c r="BF258" s="106">
        <f>IF(U258="snížená",P258,0)</f>
        <v>0</v>
      </c>
      <c r="BG258" s="106">
        <f>IF(U258="zákl. přenesená",P258,0)</f>
        <v>0</v>
      </c>
      <c r="BH258" s="106">
        <f>IF(U258="sníž. přenesená",P258,0)</f>
        <v>0</v>
      </c>
      <c r="BI258" s="106">
        <f>IF(U258="nulová",P258,0)</f>
        <v>0</v>
      </c>
      <c r="BJ258" s="17" t="s">
        <v>26</v>
      </c>
      <c r="BK258" s="106">
        <f>ROUND(V258*K258,2)</f>
        <v>0</v>
      </c>
      <c r="BL258" s="17" t="s">
        <v>162</v>
      </c>
      <c r="BM258" s="17" t="s">
        <v>352</v>
      </c>
    </row>
    <row r="259" spans="2:65" s="1" customFormat="1" ht="66" customHeight="1">
      <c r="B259" s="34"/>
      <c r="C259" s="35"/>
      <c r="D259" s="35"/>
      <c r="E259" s="35"/>
      <c r="F259" s="257" t="s">
        <v>355</v>
      </c>
      <c r="G259" s="258"/>
      <c r="H259" s="258"/>
      <c r="I259" s="258"/>
      <c r="J259" s="35"/>
      <c r="K259" s="35"/>
      <c r="L259" s="35"/>
      <c r="M259" s="35"/>
      <c r="N259" s="35"/>
      <c r="O259" s="35"/>
      <c r="P259" s="35"/>
      <c r="Q259" s="35"/>
      <c r="R259" s="36"/>
      <c r="T259" s="140"/>
      <c r="U259" s="35"/>
      <c r="V259" s="35"/>
      <c r="W259" s="35"/>
      <c r="X259" s="35"/>
      <c r="Y259" s="35"/>
      <c r="Z259" s="35"/>
      <c r="AA259" s="35"/>
      <c r="AB259" s="35"/>
      <c r="AC259" s="35"/>
      <c r="AD259" s="77"/>
      <c r="AT259" s="17" t="s">
        <v>165</v>
      </c>
      <c r="AU259" s="17" t="s">
        <v>163</v>
      </c>
    </row>
    <row r="260" spans="2:65" s="1" customFormat="1" ht="31.5" customHeight="1">
      <c r="B260" s="34"/>
      <c r="C260" s="167" t="s">
        <v>356</v>
      </c>
      <c r="D260" s="167" t="s">
        <v>158</v>
      </c>
      <c r="E260" s="168" t="s">
        <v>357</v>
      </c>
      <c r="F260" s="253" t="s">
        <v>358</v>
      </c>
      <c r="G260" s="253"/>
      <c r="H260" s="253"/>
      <c r="I260" s="253"/>
      <c r="J260" s="169" t="s">
        <v>161</v>
      </c>
      <c r="K260" s="170">
        <v>1</v>
      </c>
      <c r="L260" s="171">
        <v>0</v>
      </c>
      <c r="M260" s="255">
        <v>0</v>
      </c>
      <c r="N260" s="256"/>
      <c r="O260" s="256"/>
      <c r="P260" s="254">
        <f>ROUND(V260*K260,2)</f>
        <v>0</v>
      </c>
      <c r="Q260" s="254"/>
      <c r="R260" s="36"/>
      <c r="T260" s="172" t="s">
        <v>24</v>
      </c>
      <c r="U260" s="43" t="s">
        <v>47</v>
      </c>
      <c r="V260" s="119">
        <f>L260+M260</f>
        <v>0</v>
      </c>
      <c r="W260" s="119">
        <f>ROUND(L260*K260,2)</f>
        <v>0</v>
      </c>
      <c r="X260" s="119">
        <f>ROUND(M260*K260,2)</f>
        <v>0</v>
      </c>
      <c r="Y260" s="35"/>
      <c r="Z260" s="173">
        <f>Y260*K260</f>
        <v>0</v>
      </c>
      <c r="AA260" s="173">
        <v>0</v>
      </c>
      <c r="AB260" s="173">
        <f>AA260*K260</f>
        <v>0</v>
      </c>
      <c r="AC260" s="173">
        <v>0</v>
      </c>
      <c r="AD260" s="174">
        <f>AC260*K260</f>
        <v>0</v>
      </c>
      <c r="AR260" s="17" t="s">
        <v>162</v>
      </c>
      <c r="AT260" s="17" t="s">
        <v>158</v>
      </c>
      <c r="AU260" s="17" t="s">
        <v>163</v>
      </c>
      <c r="AY260" s="17" t="s">
        <v>157</v>
      </c>
      <c r="BE260" s="106">
        <f>IF(U260="základní",P260,0)</f>
        <v>0</v>
      </c>
      <c r="BF260" s="106">
        <f>IF(U260="snížená",P260,0)</f>
        <v>0</v>
      </c>
      <c r="BG260" s="106">
        <f>IF(U260="zákl. přenesená",P260,0)</f>
        <v>0</v>
      </c>
      <c r="BH260" s="106">
        <f>IF(U260="sníž. přenesená",P260,0)</f>
        <v>0</v>
      </c>
      <c r="BI260" s="106">
        <f>IF(U260="nulová",P260,0)</f>
        <v>0</v>
      </c>
      <c r="BJ260" s="17" t="s">
        <v>26</v>
      </c>
      <c r="BK260" s="106">
        <f>ROUND(V260*K260,2)</f>
        <v>0</v>
      </c>
      <c r="BL260" s="17" t="s">
        <v>162</v>
      </c>
      <c r="BM260" s="17" t="s">
        <v>356</v>
      </c>
    </row>
    <row r="261" spans="2:65" s="1" customFormat="1" ht="30" customHeight="1">
      <c r="B261" s="34"/>
      <c r="C261" s="35"/>
      <c r="D261" s="35"/>
      <c r="E261" s="35"/>
      <c r="F261" s="257" t="s">
        <v>359</v>
      </c>
      <c r="G261" s="258"/>
      <c r="H261" s="258"/>
      <c r="I261" s="258"/>
      <c r="J261" s="35"/>
      <c r="K261" s="35"/>
      <c r="L261" s="35"/>
      <c r="M261" s="35"/>
      <c r="N261" s="35"/>
      <c r="O261" s="35"/>
      <c r="P261" s="35"/>
      <c r="Q261" s="35"/>
      <c r="R261" s="36"/>
      <c r="T261" s="140"/>
      <c r="U261" s="35"/>
      <c r="V261" s="35"/>
      <c r="W261" s="35"/>
      <c r="X261" s="35"/>
      <c r="Y261" s="35"/>
      <c r="Z261" s="35"/>
      <c r="AA261" s="35"/>
      <c r="AB261" s="35"/>
      <c r="AC261" s="35"/>
      <c r="AD261" s="77"/>
      <c r="AT261" s="17" t="s">
        <v>165</v>
      </c>
      <c r="AU261" s="17" t="s">
        <v>163</v>
      </c>
    </row>
    <row r="262" spans="2:65" s="1" customFormat="1" ht="31.5" customHeight="1">
      <c r="B262" s="34"/>
      <c r="C262" s="167" t="s">
        <v>360</v>
      </c>
      <c r="D262" s="167" t="s">
        <v>158</v>
      </c>
      <c r="E262" s="168" t="s">
        <v>361</v>
      </c>
      <c r="F262" s="253" t="s">
        <v>362</v>
      </c>
      <c r="G262" s="253"/>
      <c r="H262" s="253"/>
      <c r="I262" s="253"/>
      <c r="J262" s="169" t="s">
        <v>161</v>
      </c>
      <c r="K262" s="170">
        <v>1</v>
      </c>
      <c r="L262" s="171">
        <v>0</v>
      </c>
      <c r="M262" s="255">
        <v>0</v>
      </c>
      <c r="N262" s="256"/>
      <c r="O262" s="256"/>
      <c r="P262" s="254">
        <f>ROUND(V262*K262,2)</f>
        <v>0</v>
      </c>
      <c r="Q262" s="254"/>
      <c r="R262" s="36"/>
      <c r="T262" s="172" t="s">
        <v>24</v>
      </c>
      <c r="U262" s="43" t="s">
        <v>47</v>
      </c>
      <c r="V262" s="119">
        <f>L262+M262</f>
        <v>0</v>
      </c>
      <c r="W262" s="119">
        <f>ROUND(L262*K262,2)</f>
        <v>0</v>
      </c>
      <c r="X262" s="119">
        <f>ROUND(M262*K262,2)</f>
        <v>0</v>
      </c>
      <c r="Y262" s="35"/>
      <c r="Z262" s="173">
        <f>Y262*K262</f>
        <v>0</v>
      </c>
      <c r="AA262" s="173">
        <v>0</v>
      </c>
      <c r="AB262" s="173">
        <f>AA262*K262</f>
        <v>0</v>
      </c>
      <c r="AC262" s="173">
        <v>0</v>
      </c>
      <c r="AD262" s="174">
        <f>AC262*K262</f>
        <v>0</v>
      </c>
      <c r="AR262" s="17" t="s">
        <v>162</v>
      </c>
      <c r="AT262" s="17" t="s">
        <v>158</v>
      </c>
      <c r="AU262" s="17" t="s">
        <v>163</v>
      </c>
      <c r="AY262" s="17" t="s">
        <v>157</v>
      </c>
      <c r="BE262" s="106">
        <f>IF(U262="základní",P262,0)</f>
        <v>0</v>
      </c>
      <c r="BF262" s="106">
        <f>IF(U262="snížená",P262,0)</f>
        <v>0</v>
      </c>
      <c r="BG262" s="106">
        <f>IF(U262="zákl. přenesená",P262,0)</f>
        <v>0</v>
      </c>
      <c r="BH262" s="106">
        <f>IF(U262="sníž. přenesená",P262,0)</f>
        <v>0</v>
      </c>
      <c r="BI262" s="106">
        <f>IF(U262="nulová",P262,0)</f>
        <v>0</v>
      </c>
      <c r="BJ262" s="17" t="s">
        <v>26</v>
      </c>
      <c r="BK262" s="106">
        <f>ROUND(V262*K262,2)</f>
        <v>0</v>
      </c>
      <c r="BL262" s="17" t="s">
        <v>162</v>
      </c>
      <c r="BM262" s="17" t="s">
        <v>360</v>
      </c>
    </row>
    <row r="263" spans="2:65" s="1" customFormat="1" ht="30" customHeight="1">
      <c r="B263" s="34"/>
      <c r="C263" s="35"/>
      <c r="D263" s="35"/>
      <c r="E263" s="35"/>
      <c r="F263" s="257" t="s">
        <v>363</v>
      </c>
      <c r="G263" s="258"/>
      <c r="H263" s="258"/>
      <c r="I263" s="258"/>
      <c r="J263" s="35"/>
      <c r="K263" s="35"/>
      <c r="L263" s="35"/>
      <c r="M263" s="35"/>
      <c r="N263" s="35"/>
      <c r="O263" s="35"/>
      <c r="P263" s="35"/>
      <c r="Q263" s="35"/>
      <c r="R263" s="36"/>
      <c r="T263" s="140"/>
      <c r="U263" s="35"/>
      <c r="V263" s="35"/>
      <c r="W263" s="35"/>
      <c r="X263" s="35"/>
      <c r="Y263" s="35"/>
      <c r="Z263" s="35"/>
      <c r="AA263" s="35"/>
      <c r="AB263" s="35"/>
      <c r="AC263" s="35"/>
      <c r="AD263" s="77"/>
      <c r="AT263" s="17" t="s">
        <v>165</v>
      </c>
      <c r="AU263" s="17" t="s">
        <v>163</v>
      </c>
    </row>
    <row r="264" spans="2:65" s="1" customFormat="1" ht="22.5" customHeight="1">
      <c r="B264" s="34"/>
      <c r="C264" s="167" t="s">
        <v>364</v>
      </c>
      <c r="D264" s="167" t="s">
        <v>158</v>
      </c>
      <c r="E264" s="168" t="s">
        <v>365</v>
      </c>
      <c r="F264" s="253" t="s">
        <v>366</v>
      </c>
      <c r="G264" s="253"/>
      <c r="H264" s="253"/>
      <c r="I264" s="253"/>
      <c r="J264" s="169" t="s">
        <v>161</v>
      </c>
      <c r="K264" s="170">
        <v>1</v>
      </c>
      <c r="L264" s="171">
        <v>0</v>
      </c>
      <c r="M264" s="255">
        <v>0</v>
      </c>
      <c r="N264" s="256"/>
      <c r="O264" s="256"/>
      <c r="P264" s="254">
        <f>ROUND(V264*K264,2)</f>
        <v>0</v>
      </c>
      <c r="Q264" s="254"/>
      <c r="R264" s="36"/>
      <c r="T264" s="172" t="s">
        <v>24</v>
      </c>
      <c r="U264" s="43" t="s">
        <v>47</v>
      </c>
      <c r="V264" s="119">
        <f>L264+M264</f>
        <v>0</v>
      </c>
      <c r="W264" s="119">
        <f>ROUND(L264*K264,2)</f>
        <v>0</v>
      </c>
      <c r="X264" s="119">
        <f>ROUND(M264*K264,2)</f>
        <v>0</v>
      </c>
      <c r="Y264" s="35"/>
      <c r="Z264" s="173">
        <f>Y264*K264</f>
        <v>0</v>
      </c>
      <c r="AA264" s="173">
        <v>0</v>
      </c>
      <c r="AB264" s="173">
        <f>AA264*K264</f>
        <v>0</v>
      </c>
      <c r="AC264" s="173">
        <v>0</v>
      </c>
      <c r="AD264" s="174">
        <f>AC264*K264</f>
        <v>0</v>
      </c>
      <c r="AR264" s="17" t="s">
        <v>162</v>
      </c>
      <c r="AT264" s="17" t="s">
        <v>158</v>
      </c>
      <c r="AU264" s="17" t="s">
        <v>163</v>
      </c>
      <c r="AY264" s="17" t="s">
        <v>157</v>
      </c>
      <c r="BE264" s="106">
        <f>IF(U264="základní",P264,0)</f>
        <v>0</v>
      </c>
      <c r="BF264" s="106">
        <f>IF(U264="snížená",P264,0)</f>
        <v>0</v>
      </c>
      <c r="BG264" s="106">
        <f>IF(U264="zákl. přenesená",P264,0)</f>
        <v>0</v>
      </c>
      <c r="BH264" s="106">
        <f>IF(U264="sníž. přenesená",P264,0)</f>
        <v>0</v>
      </c>
      <c r="BI264" s="106">
        <f>IF(U264="nulová",P264,0)</f>
        <v>0</v>
      </c>
      <c r="BJ264" s="17" t="s">
        <v>26</v>
      </c>
      <c r="BK264" s="106">
        <f>ROUND(V264*K264,2)</f>
        <v>0</v>
      </c>
      <c r="BL264" s="17" t="s">
        <v>162</v>
      </c>
      <c r="BM264" s="17" t="s">
        <v>364</v>
      </c>
    </row>
    <row r="265" spans="2:65" s="1" customFormat="1" ht="90" customHeight="1">
      <c r="B265" s="34"/>
      <c r="C265" s="35"/>
      <c r="D265" s="35"/>
      <c r="E265" s="35"/>
      <c r="F265" s="257" t="s">
        <v>367</v>
      </c>
      <c r="G265" s="258"/>
      <c r="H265" s="258"/>
      <c r="I265" s="258"/>
      <c r="J265" s="35"/>
      <c r="K265" s="35"/>
      <c r="L265" s="35"/>
      <c r="M265" s="35"/>
      <c r="N265" s="35"/>
      <c r="O265" s="35"/>
      <c r="P265" s="35"/>
      <c r="Q265" s="35"/>
      <c r="R265" s="36"/>
      <c r="T265" s="140"/>
      <c r="U265" s="35"/>
      <c r="V265" s="35"/>
      <c r="W265" s="35"/>
      <c r="X265" s="35"/>
      <c r="Y265" s="35"/>
      <c r="Z265" s="35"/>
      <c r="AA265" s="35"/>
      <c r="AB265" s="35"/>
      <c r="AC265" s="35"/>
      <c r="AD265" s="77"/>
      <c r="AT265" s="17" t="s">
        <v>165</v>
      </c>
      <c r="AU265" s="17" t="s">
        <v>163</v>
      </c>
    </row>
    <row r="266" spans="2:65" s="1" customFormat="1" ht="22.5" customHeight="1">
      <c r="B266" s="34"/>
      <c r="C266" s="167" t="s">
        <v>368</v>
      </c>
      <c r="D266" s="167" t="s">
        <v>158</v>
      </c>
      <c r="E266" s="168" t="s">
        <v>369</v>
      </c>
      <c r="F266" s="253" t="s">
        <v>370</v>
      </c>
      <c r="G266" s="253"/>
      <c r="H266" s="253"/>
      <c r="I266" s="253"/>
      <c r="J266" s="169" t="s">
        <v>161</v>
      </c>
      <c r="K266" s="170">
        <v>2</v>
      </c>
      <c r="L266" s="171">
        <v>0</v>
      </c>
      <c r="M266" s="255">
        <v>0</v>
      </c>
      <c r="N266" s="256"/>
      <c r="O266" s="256"/>
      <c r="P266" s="254">
        <f>ROUND(V266*K266,2)</f>
        <v>0</v>
      </c>
      <c r="Q266" s="254"/>
      <c r="R266" s="36"/>
      <c r="T266" s="172" t="s">
        <v>24</v>
      </c>
      <c r="U266" s="43" t="s">
        <v>47</v>
      </c>
      <c r="V266" s="119">
        <f>L266+M266</f>
        <v>0</v>
      </c>
      <c r="W266" s="119">
        <f>ROUND(L266*K266,2)</f>
        <v>0</v>
      </c>
      <c r="X266" s="119">
        <f>ROUND(M266*K266,2)</f>
        <v>0</v>
      </c>
      <c r="Y266" s="35"/>
      <c r="Z266" s="173">
        <f>Y266*K266</f>
        <v>0</v>
      </c>
      <c r="AA266" s="173">
        <v>0</v>
      </c>
      <c r="AB266" s="173">
        <f>AA266*K266</f>
        <v>0</v>
      </c>
      <c r="AC266" s="173">
        <v>0</v>
      </c>
      <c r="AD266" s="174">
        <f>AC266*K266</f>
        <v>0</v>
      </c>
      <c r="AR266" s="17" t="s">
        <v>162</v>
      </c>
      <c r="AT266" s="17" t="s">
        <v>158</v>
      </c>
      <c r="AU266" s="17" t="s">
        <v>163</v>
      </c>
      <c r="AY266" s="17" t="s">
        <v>157</v>
      </c>
      <c r="BE266" s="106">
        <f>IF(U266="základní",P266,0)</f>
        <v>0</v>
      </c>
      <c r="BF266" s="106">
        <f>IF(U266="snížená",P266,0)</f>
        <v>0</v>
      </c>
      <c r="BG266" s="106">
        <f>IF(U266="zákl. přenesená",P266,0)</f>
        <v>0</v>
      </c>
      <c r="BH266" s="106">
        <f>IF(U266="sníž. přenesená",P266,0)</f>
        <v>0</v>
      </c>
      <c r="BI266" s="106">
        <f>IF(U266="nulová",P266,0)</f>
        <v>0</v>
      </c>
      <c r="BJ266" s="17" t="s">
        <v>26</v>
      </c>
      <c r="BK266" s="106">
        <f>ROUND(V266*K266,2)</f>
        <v>0</v>
      </c>
      <c r="BL266" s="17" t="s">
        <v>162</v>
      </c>
      <c r="BM266" s="17" t="s">
        <v>368</v>
      </c>
    </row>
    <row r="267" spans="2:65" s="1" customFormat="1" ht="90" customHeight="1">
      <c r="B267" s="34"/>
      <c r="C267" s="35"/>
      <c r="D267" s="35"/>
      <c r="E267" s="35"/>
      <c r="F267" s="257" t="s">
        <v>267</v>
      </c>
      <c r="G267" s="258"/>
      <c r="H267" s="258"/>
      <c r="I267" s="258"/>
      <c r="J267" s="35"/>
      <c r="K267" s="35"/>
      <c r="L267" s="35"/>
      <c r="M267" s="35"/>
      <c r="N267" s="35"/>
      <c r="O267" s="35"/>
      <c r="P267" s="35"/>
      <c r="Q267" s="35"/>
      <c r="R267" s="36"/>
      <c r="T267" s="140"/>
      <c r="U267" s="35"/>
      <c r="V267" s="35"/>
      <c r="W267" s="35"/>
      <c r="X267" s="35"/>
      <c r="Y267" s="35"/>
      <c r="Z267" s="35"/>
      <c r="AA267" s="35"/>
      <c r="AB267" s="35"/>
      <c r="AC267" s="35"/>
      <c r="AD267" s="77"/>
      <c r="AT267" s="17" t="s">
        <v>165</v>
      </c>
      <c r="AU267" s="17" t="s">
        <v>163</v>
      </c>
    </row>
    <row r="268" spans="2:65" s="1" customFormat="1" ht="22.5" customHeight="1">
      <c r="B268" s="34"/>
      <c r="C268" s="167" t="s">
        <v>371</v>
      </c>
      <c r="D268" s="167" t="s">
        <v>158</v>
      </c>
      <c r="E268" s="168" t="s">
        <v>372</v>
      </c>
      <c r="F268" s="253" t="s">
        <v>373</v>
      </c>
      <c r="G268" s="253"/>
      <c r="H268" s="253"/>
      <c r="I268" s="253"/>
      <c r="J268" s="169" t="s">
        <v>161</v>
      </c>
      <c r="K268" s="170">
        <v>1</v>
      </c>
      <c r="L268" s="171">
        <v>0</v>
      </c>
      <c r="M268" s="255">
        <v>0</v>
      </c>
      <c r="N268" s="256"/>
      <c r="O268" s="256"/>
      <c r="P268" s="254">
        <f>ROUND(V268*K268,2)</f>
        <v>0</v>
      </c>
      <c r="Q268" s="254"/>
      <c r="R268" s="36"/>
      <c r="T268" s="172" t="s">
        <v>24</v>
      </c>
      <c r="U268" s="43" t="s">
        <v>47</v>
      </c>
      <c r="V268" s="119">
        <f>L268+M268</f>
        <v>0</v>
      </c>
      <c r="W268" s="119">
        <f>ROUND(L268*K268,2)</f>
        <v>0</v>
      </c>
      <c r="X268" s="119">
        <f>ROUND(M268*K268,2)</f>
        <v>0</v>
      </c>
      <c r="Y268" s="35"/>
      <c r="Z268" s="173">
        <f>Y268*K268</f>
        <v>0</v>
      </c>
      <c r="AA268" s="173">
        <v>0</v>
      </c>
      <c r="AB268" s="173">
        <f>AA268*K268</f>
        <v>0</v>
      </c>
      <c r="AC268" s="173">
        <v>0</v>
      </c>
      <c r="AD268" s="174">
        <f>AC268*K268</f>
        <v>0</v>
      </c>
      <c r="AR268" s="17" t="s">
        <v>162</v>
      </c>
      <c r="AT268" s="17" t="s">
        <v>158</v>
      </c>
      <c r="AU268" s="17" t="s">
        <v>163</v>
      </c>
      <c r="AY268" s="17" t="s">
        <v>157</v>
      </c>
      <c r="BE268" s="106">
        <f>IF(U268="základní",P268,0)</f>
        <v>0</v>
      </c>
      <c r="BF268" s="106">
        <f>IF(U268="snížená",P268,0)</f>
        <v>0</v>
      </c>
      <c r="BG268" s="106">
        <f>IF(U268="zákl. přenesená",P268,0)</f>
        <v>0</v>
      </c>
      <c r="BH268" s="106">
        <f>IF(U268="sníž. přenesená",P268,0)</f>
        <v>0</v>
      </c>
      <c r="BI268" s="106">
        <f>IF(U268="nulová",P268,0)</f>
        <v>0</v>
      </c>
      <c r="BJ268" s="17" t="s">
        <v>26</v>
      </c>
      <c r="BK268" s="106">
        <f>ROUND(V268*K268,2)</f>
        <v>0</v>
      </c>
      <c r="BL268" s="17" t="s">
        <v>162</v>
      </c>
      <c r="BM268" s="17" t="s">
        <v>371</v>
      </c>
    </row>
    <row r="269" spans="2:65" s="1" customFormat="1" ht="90" customHeight="1">
      <c r="B269" s="34"/>
      <c r="C269" s="35"/>
      <c r="D269" s="35"/>
      <c r="E269" s="35"/>
      <c r="F269" s="257" t="s">
        <v>374</v>
      </c>
      <c r="G269" s="258"/>
      <c r="H269" s="258"/>
      <c r="I269" s="258"/>
      <c r="J269" s="35"/>
      <c r="K269" s="35"/>
      <c r="L269" s="35"/>
      <c r="M269" s="35"/>
      <c r="N269" s="35"/>
      <c r="O269" s="35"/>
      <c r="P269" s="35"/>
      <c r="Q269" s="35"/>
      <c r="R269" s="36"/>
      <c r="T269" s="140"/>
      <c r="U269" s="35"/>
      <c r="V269" s="35"/>
      <c r="W269" s="35"/>
      <c r="X269" s="35"/>
      <c r="Y269" s="35"/>
      <c r="Z269" s="35"/>
      <c r="AA269" s="35"/>
      <c r="AB269" s="35"/>
      <c r="AC269" s="35"/>
      <c r="AD269" s="77"/>
      <c r="AT269" s="17" t="s">
        <v>165</v>
      </c>
      <c r="AU269" s="17" t="s">
        <v>163</v>
      </c>
    </row>
    <row r="270" spans="2:65" s="1" customFormat="1" ht="22.5" customHeight="1">
      <c r="B270" s="34"/>
      <c r="C270" s="167" t="s">
        <v>375</v>
      </c>
      <c r="D270" s="167" t="s">
        <v>158</v>
      </c>
      <c r="E270" s="168" t="s">
        <v>376</v>
      </c>
      <c r="F270" s="253" t="s">
        <v>377</v>
      </c>
      <c r="G270" s="253"/>
      <c r="H270" s="253"/>
      <c r="I270" s="253"/>
      <c r="J270" s="169" t="s">
        <v>161</v>
      </c>
      <c r="K270" s="170">
        <v>1</v>
      </c>
      <c r="L270" s="171">
        <v>0</v>
      </c>
      <c r="M270" s="255">
        <v>0</v>
      </c>
      <c r="N270" s="256"/>
      <c r="O270" s="256"/>
      <c r="P270" s="254">
        <f>ROUND(V270*K270,2)</f>
        <v>0</v>
      </c>
      <c r="Q270" s="254"/>
      <c r="R270" s="36"/>
      <c r="T270" s="172" t="s">
        <v>24</v>
      </c>
      <c r="U270" s="43" t="s">
        <v>47</v>
      </c>
      <c r="V270" s="119">
        <f>L270+M270</f>
        <v>0</v>
      </c>
      <c r="W270" s="119">
        <f>ROUND(L270*K270,2)</f>
        <v>0</v>
      </c>
      <c r="X270" s="119">
        <f>ROUND(M270*K270,2)</f>
        <v>0</v>
      </c>
      <c r="Y270" s="35"/>
      <c r="Z270" s="173">
        <f>Y270*K270</f>
        <v>0</v>
      </c>
      <c r="AA270" s="173">
        <v>0</v>
      </c>
      <c r="AB270" s="173">
        <f>AA270*K270</f>
        <v>0</v>
      </c>
      <c r="AC270" s="173">
        <v>0</v>
      </c>
      <c r="AD270" s="174">
        <f>AC270*K270</f>
        <v>0</v>
      </c>
      <c r="AR270" s="17" t="s">
        <v>162</v>
      </c>
      <c r="AT270" s="17" t="s">
        <v>158</v>
      </c>
      <c r="AU270" s="17" t="s">
        <v>163</v>
      </c>
      <c r="AY270" s="17" t="s">
        <v>157</v>
      </c>
      <c r="BE270" s="106">
        <f>IF(U270="základní",P270,0)</f>
        <v>0</v>
      </c>
      <c r="BF270" s="106">
        <f>IF(U270="snížená",P270,0)</f>
        <v>0</v>
      </c>
      <c r="BG270" s="106">
        <f>IF(U270="zákl. přenesená",P270,0)</f>
        <v>0</v>
      </c>
      <c r="BH270" s="106">
        <f>IF(U270="sníž. přenesená",P270,0)</f>
        <v>0</v>
      </c>
      <c r="BI270" s="106">
        <f>IF(U270="nulová",P270,0)</f>
        <v>0</v>
      </c>
      <c r="BJ270" s="17" t="s">
        <v>26</v>
      </c>
      <c r="BK270" s="106">
        <f>ROUND(V270*K270,2)</f>
        <v>0</v>
      </c>
      <c r="BL270" s="17" t="s">
        <v>162</v>
      </c>
      <c r="BM270" s="17" t="s">
        <v>375</v>
      </c>
    </row>
    <row r="271" spans="2:65" s="1" customFormat="1" ht="90" customHeight="1">
      <c r="B271" s="34"/>
      <c r="C271" s="35"/>
      <c r="D271" s="35"/>
      <c r="E271" s="35"/>
      <c r="F271" s="257" t="s">
        <v>378</v>
      </c>
      <c r="G271" s="258"/>
      <c r="H271" s="258"/>
      <c r="I271" s="258"/>
      <c r="J271" s="35"/>
      <c r="K271" s="35"/>
      <c r="L271" s="35"/>
      <c r="M271" s="35"/>
      <c r="N271" s="35"/>
      <c r="O271" s="35"/>
      <c r="P271" s="35"/>
      <c r="Q271" s="35"/>
      <c r="R271" s="36"/>
      <c r="T271" s="140"/>
      <c r="U271" s="35"/>
      <c r="V271" s="35"/>
      <c r="W271" s="35"/>
      <c r="X271" s="35"/>
      <c r="Y271" s="35"/>
      <c r="Z271" s="35"/>
      <c r="AA271" s="35"/>
      <c r="AB271" s="35"/>
      <c r="AC271" s="35"/>
      <c r="AD271" s="77"/>
      <c r="AT271" s="17" t="s">
        <v>165</v>
      </c>
      <c r="AU271" s="17" t="s">
        <v>163</v>
      </c>
    </row>
    <row r="272" spans="2:65" s="1" customFormat="1" ht="22.5" customHeight="1">
      <c r="B272" s="34"/>
      <c r="C272" s="167" t="s">
        <v>379</v>
      </c>
      <c r="D272" s="167" t="s">
        <v>158</v>
      </c>
      <c r="E272" s="168" t="s">
        <v>380</v>
      </c>
      <c r="F272" s="253" t="s">
        <v>194</v>
      </c>
      <c r="G272" s="253"/>
      <c r="H272" s="253"/>
      <c r="I272" s="253"/>
      <c r="J272" s="169" t="s">
        <v>161</v>
      </c>
      <c r="K272" s="170">
        <v>2</v>
      </c>
      <c r="L272" s="171">
        <v>0</v>
      </c>
      <c r="M272" s="255">
        <v>0</v>
      </c>
      <c r="N272" s="256"/>
      <c r="O272" s="256"/>
      <c r="P272" s="254">
        <f>ROUND(V272*K272,2)</f>
        <v>0</v>
      </c>
      <c r="Q272" s="254"/>
      <c r="R272" s="36"/>
      <c r="T272" s="172" t="s">
        <v>24</v>
      </c>
      <c r="U272" s="43" t="s">
        <v>47</v>
      </c>
      <c r="V272" s="119">
        <f>L272+M272</f>
        <v>0</v>
      </c>
      <c r="W272" s="119">
        <f>ROUND(L272*K272,2)</f>
        <v>0</v>
      </c>
      <c r="X272" s="119">
        <f>ROUND(M272*K272,2)</f>
        <v>0</v>
      </c>
      <c r="Y272" s="35"/>
      <c r="Z272" s="173">
        <f>Y272*K272</f>
        <v>0</v>
      </c>
      <c r="AA272" s="173">
        <v>0</v>
      </c>
      <c r="AB272" s="173">
        <f>AA272*K272</f>
        <v>0</v>
      </c>
      <c r="AC272" s="173">
        <v>0</v>
      </c>
      <c r="AD272" s="174">
        <f>AC272*K272</f>
        <v>0</v>
      </c>
      <c r="AR272" s="17" t="s">
        <v>162</v>
      </c>
      <c r="AT272" s="17" t="s">
        <v>158</v>
      </c>
      <c r="AU272" s="17" t="s">
        <v>163</v>
      </c>
      <c r="AY272" s="17" t="s">
        <v>157</v>
      </c>
      <c r="BE272" s="106">
        <f>IF(U272="základní",P272,0)</f>
        <v>0</v>
      </c>
      <c r="BF272" s="106">
        <f>IF(U272="snížená",P272,0)</f>
        <v>0</v>
      </c>
      <c r="BG272" s="106">
        <f>IF(U272="zákl. přenesená",P272,0)</f>
        <v>0</v>
      </c>
      <c r="BH272" s="106">
        <f>IF(U272="sníž. přenesená",P272,0)</f>
        <v>0</v>
      </c>
      <c r="BI272" s="106">
        <f>IF(U272="nulová",P272,0)</f>
        <v>0</v>
      </c>
      <c r="BJ272" s="17" t="s">
        <v>26</v>
      </c>
      <c r="BK272" s="106">
        <f>ROUND(V272*K272,2)</f>
        <v>0</v>
      </c>
      <c r="BL272" s="17" t="s">
        <v>162</v>
      </c>
      <c r="BM272" s="17" t="s">
        <v>379</v>
      </c>
    </row>
    <row r="273" spans="2:65" s="1" customFormat="1" ht="78" customHeight="1">
      <c r="B273" s="34"/>
      <c r="C273" s="35"/>
      <c r="D273" s="35"/>
      <c r="E273" s="35"/>
      <c r="F273" s="257" t="s">
        <v>195</v>
      </c>
      <c r="G273" s="258"/>
      <c r="H273" s="258"/>
      <c r="I273" s="258"/>
      <c r="J273" s="35"/>
      <c r="K273" s="35"/>
      <c r="L273" s="35"/>
      <c r="M273" s="35"/>
      <c r="N273" s="35"/>
      <c r="O273" s="35"/>
      <c r="P273" s="35"/>
      <c r="Q273" s="35"/>
      <c r="R273" s="36"/>
      <c r="T273" s="140"/>
      <c r="U273" s="35"/>
      <c r="V273" s="35"/>
      <c r="W273" s="35"/>
      <c r="X273" s="35"/>
      <c r="Y273" s="35"/>
      <c r="Z273" s="35"/>
      <c r="AA273" s="35"/>
      <c r="AB273" s="35"/>
      <c r="AC273" s="35"/>
      <c r="AD273" s="77"/>
      <c r="AT273" s="17" t="s">
        <v>165</v>
      </c>
      <c r="AU273" s="17" t="s">
        <v>163</v>
      </c>
    </row>
    <row r="274" spans="2:65" s="1" customFormat="1" ht="22.5" customHeight="1">
      <c r="B274" s="34"/>
      <c r="C274" s="167" t="s">
        <v>381</v>
      </c>
      <c r="D274" s="167" t="s">
        <v>158</v>
      </c>
      <c r="E274" s="168" t="s">
        <v>382</v>
      </c>
      <c r="F274" s="253" t="s">
        <v>383</v>
      </c>
      <c r="G274" s="253"/>
      <c r="H274" s="253"/>
      <c r="I274" s="253"/>
      <c r="J274" s="169" t="s">
        <v>161</v>
      </c>
      <c r="K274" s="170">
        <v>1</v>
      </c>
      <c r="L274" s="171">
        <v>0</v>
      </c>
      <c r="M274" s="255">
        <v>0</v>
      </c>
      <c r="N274" s="256"/>
      <c r="O274" s="256"/>
      <c r="P274" s="254">
        <f>ROUND(V274*K274,2)</f>
        <v>0</v>
      </c>
      <c r="Q274" s="254"/>
      <c r="R274" s="36"/>
      <c r="T274" s="172" t="s">
        <v>24</v>
      </c>
      <c r="U274" s="43" t="s">
        <v>47</v>
      </c>
      <c r="V274" s="119">
        <f>L274+M274</f>
        <v>0</v>
      </c>
      <c r="W274" s="119">
        <f>ROUND(L274*K274,2)</f>
        <v>0</v>
      </c>
      <c r="X274" s="119">
        <f>ROUND(M274*K274,2)</f>
        <v>0</v>
      </c>
      <c r="Y274" s="35"/>
      <c r="Z274" s="173">
        <f>Y274*K274</f>
        <v>0</v>
      </c>
      <c r="AA274" s="173">
        <v>0</v>
      </c>
      <c r="AB274" s="173">
        <f>AA274*K274</f>
        <v>0</v>
      </c>
      <c r="AC274" s="173">
        <v>0</v>
      </c>
      <c r="AD274" s="174">
        <f>AC274*K274</f>
        <v>0</v>
      </c>
      <c r="AR274" s="17" t="s">
        <v>162</v>
      </c>
      <c r="AT274" s="17" t="s">
        <v>158</v>
      </c>
      <c r="AU274" s="17" t="s">
        <v>163</v>
      </c>
      <c r="AY274" s="17" t="s">
        <v>157</v>
      </c>
      <c r="BE274" s="106">
        <f>IF(U274="základní",P274,0)</f>
        <v>0</v>
      </c>
      <c r="BF274" s="106">
        <f>IF(U274="snížená",P274,0)</f>
        <v>0</v>
      </c>
      <c r="BG274" s="106">
        <f>IF(U274="zákl. přenesená",P274,0)</f>
        <v>0</v>
      </c>
      <c r="BH274" s="106">
        <f>IF(U274="sníž. přenesená",P274,0)</f>
        <v>0</v>
      </c>
      <c r="BI274" s="106">
        <f>IF(U274="nulová",P274,0)</f>
        <v>0</v>
      </c>
      <c r="BJ274" s="17" t="s">
        <v>26</v>
      </c>
      <c r="BK274" s="106">
        <f>ROUND(V274*K274,2)</f>
        <v>0</v>
      </c>
      <c r="BL274" s="17" t="s">
        <v>162</v>
      </c>
      <c r="BM274" s="17" t="s">
        <v>381</v>
      </c>
    </row>
    <row r="275" spans="2:65" s="1" customFormat="1" ht="22.5" customHeight="1">
      <c r="B275" s="34"/>
      <c r="C275" s="35"/>
      <c r="D275" s="35"/>
      <c r="E275" s="35"/>
      <c r="F275" s="257" t="s">
        <v>383</v>
      </c>
      <c r="G275" s="258"/>
      <c r="H275" s="258"/>
      <c r="I275" s="258"/>
      <c r="J275" s="35"/>
      <c r="K275" s="35"/>
      <c r="L275" s="35"/>
      <c r="M275" s="35"/>
      <c r="N275" s="35"/>
      <c r="O275" s="35"/>
      <c r="P275" s="35"/>
      <c r="Q275" s="35"/>
      <c r="R275" s="36"/>
      <c r="T275" s="140"/>
      <c r="U275" s="35"/>
      <c r="V275" s="35"/>
      <c r="W275" s="35"/>
      <c r="X275" s="35"/>
      <c r="Y275" s="35"/>
      <c r="Z275" s="35"/>
      <c r="AA275" s="35"/>
      <c r="AB275" s="35"/>
      <c r="AC275" s="35"/>
      <c r="AD275" s="77"/>
      <c r="AT275" s="17" t="s">
        <v>165</v>
      </c>
      <c r="AU275" s="17" t="s">
        <v>163</v>
      </c>
    </row>
    <row r="276" spans="2:65" s="1" customFormat="1" ht="22.5" customHeight="1">
      <c r="B276" s="34"/>
      <c r="C276" s="167" t="s">
        <v>384</v>
      </c>
      <c r="D276" s="167" t="s">
        <v>158</v>
      </c>
      <c r="E276" s="168" t="s">
        <v>385</v>
      </c>
      <c r="F276" s="253" t="s">
        <v>386</v>
      </c>
      <c r="G276" s="253"/>
      <c r="H276" s="253"/>
      <c r="I276" s="253"/>
      <c r="J276" s="169" t="s">
        <v>161</v>
      </c>
      <c r="K276" s="170">
        <v>3</v>
      </c>
      <c r="L276" s="171">
        <v>0</v>
      </c>
      <c r="M276" s="255">
        <v>0</v>
      </c>
      <c r="N276" s="256"/>
      <c r="O276" s="256"/>
      <c r="P276" s="254">
        <f>ROUND(V276*K276,2)</f>
        <v>0</v>
      </c>
      <c r="Q276" s="254"/>
      <c r="R276" s="36"/>
      <c r="T276" s="172" t="s">
        <v>24</v>
      </c>
      <c r="U276" s="43" t="s">
        <v>47</v>
      </c>
      <c r="V276" s="119">
        <f>L276+M276</f>
        <v>0</v>
      </c>
      <c r="W276" s="119">
        <f>ROUND(L276*K276,2)</f>
        <v>0</v>
      </c>
      <c r="X276" s="119">
        <f>ROUND(M276*K276,2)</f>
        <v>0</v>
      </c>
      <c r="Y276" s="35"/>
      <c r="Z276" s="173">
        <f>Y276*K276</f>
        <v>0</v>
      </c>
      <c r="AA276" s="173">
        <v>0</v>
      </c>
      <c r="AB276" s="173">
        <f>AA276*K276</f>
        <v>0</v>
      </c>
      <c r="AC276" s="173">
        <v>0</v>
      </c>
      <c r="AD276" s="174">
        <f>AC276*K276</f>
        <v>0</v>
      </c>
      <c r="AR276" s="17" t="s">
        <v>162</v>
      </c>
      <c r="AT276" s="17" t="s">
        <v>158</v>
      </c>
      <c r="AU276" s="17" t="s">
        <v>163</v>
      </c>
      <c r="AY276" s="17" t="s">
        <v>157</v>
      </c>
      <c r="BE276" s="106">
        <f>IF(U276="základní",P276,0)</f>
        <v>0</v>
      </c>
      <c r="BF276" s="106">
        <f>IF(U276="snížená",P276,0)</f>
        <v>0</v>
      </c>
      <c r="BG276" s="106">
        <f>IF(U276="zákl. přenesená",P276,0)</f>
        <v>0</v>
      </c>
      <c r="BH276" s="106">
        <f>IF(U276="sníž. přenesená",P276,0)</f>
        <v>0</v>
      </c>
      <c r="BI276" s="106">
        <f>IF(U276="nulová",P276,0)</f>
        <v>0</v>
      </c>
      <c r="BJ276" s="17" t="s">
        <v>26</v>
      </c>
      <c r="BK276" s="106">
        <f>ROUND(V276*K276,2)</f>
        <v>0</v>
      </c>
      <c r="BL276" s="17" t="s">
        <v>162</v>
      </c>
      <c r="BM276" s="17" t="s">
        <v>384</v>
      </c>
    </row>
    <row r="277" spans="2:65" s="1" customFormat="1" ht="22.5" customHeight="1">
      <c r="B277" s="34"/>
      <c r="C277" s="35"/>
      <c r="D277" s="35"/>
      <c r="E277" s="35"/>
      <c r="F277" s="257" t="s">
        <v>386</v>
      </c>
      <c r="G277" s="258"/>
      <c r="H277" s="258"/>
      <c r="I277" s="258"/>
      <c r="J277" s="35"/>
      <c r="K277" s="35"/>
      <c r="L277" s="35"/>
      <c r="M277" s="35"/>
      <c r="N277" s="35"/>
      <c r="O277" s="35"/>
      <c r="P277" s="35"/>
      <c r="Q277" s="35"/>
      <c r="R277" s="36"/>
      <c r="T277" s="140"/>
      <c r="U277" s="35"/>
      <c r="V277" s="35"/>
      <c r="W277" s="35"/>
      <c r="X277" s="35"/>
      <c r="Y277" s="35"/>
      <c r="Z277" s="35"/>
      <c r="AA277" s="35"/>
      <c r="AB277" s="35"/>
      <c r="AC277" s="35"/>
      <c r="AD277" s="77"/>
      <c r="AT277" s="17" t="s">
        <v>165</v>
      </c>
      <c r="AU277" s="17" t="s">
        <v>163</v>
      </c>
    </row>
    <row r="278" spans="2:65" s="1" customFormat="1" ht="22.5" customHeight="1">
      <c r="B278" s="34"/>
      <c r="C278" s="167" t="s">
        <v>387</v>
      </c>
      <c r="D278" s="167" t="s">
        <v>158</v>
      </c>
      <c r="E278" s="168" t="s">
        <v>388</v>
      </c>
      <c r="F278" s="253" t="s">
        <v>389</v>
      </c>
      <c r="G278" s="253"/>
      <c r="H278" s="253"/>
      <c r="I278" s="253"/>
      <c r="J278" s="169" t="s">
        <v>161</v>
      </c>
      <c r="K278" s="170">
        <v>22</v>
      </c>
      <c r="L278" s="171">
        <v>0</v>
      </c>
      <c r="M278" s="255">
        <v>0</v>
      </c>
      <c r="N278" s="256"/>
      <c r="O278" s="256"/>
      <c r="P278" s="254">
        <f>ROUND(V278*K278,2)</f>
        <v>0</v>
      </c>
      <c r="Q278" s="254"/>
      <c r="R278" s="36"/>
      <c r="T278" s="172" t="s">
        <v>24</v>
      </c>
      <c r="U278" s="43" t="s">
        <v>47</v>
      </c>
      <c r="V278" s="119">
        <f>L278+M278</f>
        <v>0</v>
      </c>
      <c r="W278" s="119">
        <f>ROUND(L278*K278,2)</f>
        <v>0</v>
      </c>
      <c r="X278" s="119">
        <f>ROUND(M278*K278,2)</f>
        <v>0</v>
      </c>
      <c r="Y278" s="35"/>
      <c r="Z278" s="173">
        <f>Y278*K278</f>
        <v>0</v>
      </c>
      <c r="AA278" s="173">
        <v>0</v>
      </c>
      <c r="AB278" s="173">
        <f>AA278*K278</f>
        <v>0</v>
      </c>
      <c r="AC278" s="173">
        <v>0</v>
      </c>
      <c r="AD278" s="174">
        <f>AC278*K278</f>
        <v>0</v>
      </c>
      <c r="AR278" s="17" t="s">
        <v>162</v>
      </c>
      <c r="AT278" s="17" t="s">
        <v>158</v>
      </c>
      <c r="AU278" s="17" t="s">
        <v>163</v>
      </c>
      <c r="AY278" s="17" t="s">
        <v>157</v>
      </c>
      <c r="BE278" s="106">
        <f>IF(U278="základní",P278,0)</f>
        <v>0</v>
      </c>
      <c r="BF278" s="106">
        <f>IF(U278="snížená",P278,0)</f>
        <v>0</v>
      </c>
      <c r="BG278" s="106">
        <f>IF(U278="zákl. přenesená",P278,0)</f>
        <v>0</v>
      </c>
      <c r="BH278" s="106">
        <f>IF(U278="sníž. přenesená",P278,0)</f>
        <v>0</v>
      </c>
      <c r="BI278" s="106">
        <f>IF(U278="nulová",P278,0)</f>
        <v>0</v>
      </c>
      <c r="BJ278" s="17" t="s">
        <v>26</v>
      </c>
      <c r="BK278" s="106">
        <f>ROUND(V278*K278,2)</f>
        <v>0</v>
      </c>
      <c r="BL278" s="17" t="s">
        <v>162</v>
      </c>
      <c r="BM278" s="17" t="s">
        <v>387</v>
      </c>
    </row>
    <row r="279" spans="2:65" s="1" customFormat="1" ht="54" customHeight="1">
      <c r="B279" s="34"/>
      <c r="C279" s="35"/>
      <c r="D279" s="35"/>
      <c r="E279" s="35"/>
      <c r="F279" s="257" t="s">
        <v>390</v>
      </c>
      <c r="G279" s="258"/>
      <c r="H279" s="258"/>
      <c r="I279" s="258"/>
      <c r="J279" s="35"/>
      <c r="K279" s="35"/>
      <c r="L279" s="35"/>
      <c r="M279" s="35"/>
      <c r="N279" s="35"/>
      <c r="O279" s="35"/>
      <c r="P279" s="35"/>
      <c r="Q279" s="35"/>
      <c r="R279" s="36"/>
      <c r="T279" s="140"/>
      <c r="U279" s="35"/>
      <c r="V279" s="35"/>
      <c r="W279" s="35"/>
      <c r="X279" s="35"/>
      <c r="Y279" s="35"/>
      <c r="Z279" s="35"/>
      <c r="AA279" s="35"/>
      <c r="AB279" s="35"/>
      <c r="AC279" s="35"/>
      <c r="AD279" s="77"/>
      <c r="AT279" s="17" t="s">
        <v>165</v>
      </c>
      <c r="AU279" s="17" t="s">
        <v>163</v>
      </c>
    </row>
    <row r="280" spans="2:65" s="1" customFormat="1" ht="22.5" customHeight="1">
      <c r="B280" s="34"/>
      <c r="C280" s="167" t="s">
        <v>391</v>
      </c>
      <c r="D280" s="167" t="s">
        <v>158</v>
      </c>
      <c r="E280" s="168" t="s">
        <v>392</v>
      </c>
      <c r="F280" s="253" t="s">
        <v>393</v>
      </c>
      <c r="G280" s="253"/>
      <c r="H280" s="253"/>
      <c r="I280" s="253"/>
      <c r="J280" s="169" t="s">
        <v>161</v>
      </c>
      <c r="K280" s="170">
        <v>2</v>
      </c>
      <c r="L280" s="171">
        <v>0</v>
      </c>
      <c r="M280" s="255">
        <v>0</v>
      </c>
      <c r="N280" s="256"/>
      <c r="O280" s="256"/>
      <c r="P280" s="254">
        <f>ROUND(V280*K280,2)</f>
        <v>0</v>
      </c>
      <c r="Q280" s="254"/>
      <c r="R280" s="36"/>
      <c r="T280" s="172" t="s">
        <v>24</v>
      </c>
      <c r="U280" s="43" t="s">
        <v>47</v>
      </c>
      <c r="V280" s="119">
        <f>L280+M280</f>
        <v>0</v>
      </c>
      <c r="W280" s="119">
        <f>ROUND(L280*K280,2)</f>
        <v>0</v>
      </c>
      <c r="X280" s="119">
        <f>ROUND(M280*K280,2)</f>
        <v>0</v>
      </c>
      <c r="Y280" s="35"/>
      <c r="Z280" s="173">
        <f>Y280*K280</f>
        <v>0</v>
      </c>
      <c r="AA280" s="173">
        <v>0</v>
      </c>
      <c r="AB280" s="173">
        <f>AA280*K280</f>
        <v>0</v>
      </c>
      <c r="AC280" s="173">
        <v>0</v>
      </c>
      <c r="AD280" s="174">
        <f>AC280*K280</f>
        <v>0</v>
      </c>
      <c r="AR280" s="17" t="s">
        <v>162</v>
      </c>
      <c r="AT280" s="17" t="s">
        <v>158</v>
      </c>
      <c r="AU280" s="17" t="s">
        <v>163</v>
      </c>
      <c r="AY280" s="17" t="s">
        <v>157</v>
      </c>
      <c r="BE280" s="106">
        <f>IF(U280="základní",P280,0)</f>
        <v>0</v>
      </c>
      <c r="BF280" s="106">
        <f>IF(U280="snížená",P280,0)</f>
        <v>0</v>
      </c>
      <c r="BG280" s="106">
        <f>IF(U280="zákl. přenesená",P280,0)</f>
        <v>0</v>
      </c>
      <c r="BH280" s="106">
        <f>IF(U280="sníž. přenesená",P280,0)</f>
        <v>0</v>
      </c>
      <c r="BI280" s="106">
        <f>IF(U280="nulová",P280,0)</f>
        <v>0</v>
      </c>
      <c r="BJ280" s="17" t="s">
        <v>26</v>
      </c>
      <c r="BK280" s="106">
        <f>ROUND(V280*K280,2)</f>
        <v>0</v>
      </c>
      <c r="BL280" s="17" t="s">
        <v>162</v>
      </c>
      <c r="BM280" s="17" t="s">
        <v>391</v>
      </c>
    </row>
    <row r="281" spans="2:65" s="1" customFormat="1" ht="54" customHeight="1">
      <c r="B281" s="34"/>
      <c r="C281" s="35"/>
      <c r="D281" s="35"/>
      <c r="E281" s="35"/>
      <c r="F281" s="257" t="s">
        <v>394</v>
      </c>
      <c r="G281" s="258"/>
      <c r="H281" s="258"/>
      <c r="I281" s="258"/>
      <c r="J281" s="35"/>
      <c r="K281" s="35"/>
      <c r="L281" s="35"/>
      <c r="M281" s="35"/>
      <c r="N281" s="35"/>
      <c r="O281" s="35"/>
      <c r="P281" s="35"/>
      <c r="Q281" s="35"/>
      <c r="R281" s="36"/>
      <c r="T281" s="140"/>
      <c r="U281" s="35"/>
      <c r="V281" s="35"/>
      <c r="W281" s="35"/>
      <c r="X281" s="35"/>
      <c r="Y281" s="35"/>
      <c r="Z281" s="35"/>
      <c r="AA281" s="35"/>
      <c r="AB281" s="35"/>
      <c r="AC281" s="35"/>
      <c r="AD281" s="77"/>
      <c r="AT281" s="17" t="s">
        <v>165</v>
      </c>
      <c r="AU281" s="17" t="s">
        <v>163</v>
      </c>
    </row>
    <row r="282" spans="2:65" s="1" customFormat="1" ht="22.5" customHeight="1">
      <c r="B282" s="34"/>
      <c r="C282" s="167" t="s">
        <v>395</v>
      </c>
      <c r="D282" s="167" t="s">
        <v>158</v>
      </c>
      <c r="E282" s="168" t="s">
        <v>396</v>
      </c>
      <c r="F282" s="253" t="s">
        <v>397</v>
      </c>
      <c r="G282" s="253"/>
      <c r="H282" s="253"/>
      <c r="I282" s="253"/>
      <c r="J282" s="169" t="s">
        <v>210</v>
      </c>
      <c r="K282" s="170">
        <v>10</v>
      </c>
      <c r="L282" s="171">
        <v>0</v>
      </c>
      <c r="M282" s="255">
        <v>0</v>
      </c>
      <c r="N282" s="256"/>
      <c r="O282" s="256"/>
      <c r="P282" s="254">
        <f>ROUND(V282*K282,2)</f>
        <v>0</v>
      </c>
      <c r="Q282" s="254"/>
      <c r="R282" s="36"/>
      <c r="T282" s="172" t="s">
        <v>24</v>
      </c>
      <c r="U282" s="43" t="s">
        <v>47</v>
      </c>
      <c r="V282" s="119">
        <f>L282+M282</f>
        <v>0</v>
      </c>
      <c r="W282" s="119">
        <f>ROUND(L282*K282,2)</f>
        <v>0</v>
      </c>
      <c r="X282" s="119">
        <f>ROUND(M282*K282,2)</f>
        <v>0</v>
      </c>
      <c r="Y282" s="35"/>
      <c r="Z282" s="173">
        <f>Y282*K282</f>
        <v>0</v>
      </c>
      <c r="AA282" s="173">
        <v>0</v>
      </c>
      <c r="AB282" s="173">
        <f>AA282*K282</f>
        <v>0</v>
      </c>
      <c r="AC282" s="173">
        <v>0</v>
      </c>
      <c r="AD282" s="174">
        <f>AC282*K282</f>
        <v>0</v>
      </c>
      <c r="AR282" s="17" t="s">
        <v>162</v>
      </c>
      <c r="AT282" s="17" t="s">
        <v>158</v>
      </c>
      <c r="AU282" s="17" t="s">
        <v>163</v>
      </c>
      <c r="AY282" s="17" t="s">
        <v>157</v>
      </c>
      <c r="BE282" s="106">
        <f>IF(U282="základní",P282,0)</f>
        <v>0</v>
      </c>
      <c r="BF282" s="106">
        <f>IF(U282="snížená",P282,0)</f>
        <v>0</v>
      </c>
      <c r="BG282" s="106">
        <f>IF(U282="zákl. přenesená",P282,0)</f>
        <v>0</v>
      </c>
      <c r="BH282" s="106">
        <f>IF(U282="sníž. přenesená",P282,0)</f>
        <v>0</v>
      </c>
      <c r="BI282" s="106">
        <f>IF(U282="nulová",P282,0)</f>
        <v>0</v>
      </c>
      <c r="BJ282" s="17" t="s">
        <v>26</v>
      </c>
      <c r="BK282" s="106">
        <f>ROUND(V282*K282,2)</f>
        <v>0</v>
      </c>
      <c r="BL282" s="17" t="s">
        <v>162</v>
      </c>
      <c r="BM282" s="17" t="s">
        <v>395</v>
      </c>
    </row>
    <row r="283" spans="2:65" s="1" customFormat="1" ht="54" customHeight="1">
      <c r="B283" s="34"/>
      <c r="C283" s="35"/>
      <c r="D283" s="35"/>
      <c r="E283" s="35"/>
      <c r="F283" s="257" t="s">
        <v>398</v>
      </c>
      <c r="G283" s="258"/>
      <c r="H283" s="258"/>
      <c r="I283" s="258"/>
      <c r="J283" s="35"/>
      <c r="K283" s="35"/>
      <c r="L283" s="35"/>
      <c r="M283" s="35"/>
      <c r="N283" s="35"/>
      <c r="O283" s="35"/>
      <c r="P283" s="35"/>
      <c r="Q283" s="35"/>
      <c r="R283" s="36"/>
      <c r="T283" s="140"/>
      <c r="U283" s="35"/>
      <c r="V283" s="35"/>
      <c r="W283" s="35"/>
      <c r="X283" s="35"/>
      <c r="Y283" s="35"/>
      <c r="Z283" s="35"/>
      <c r="AA283" s="35"/>
      <c r="AB283" s="35"/>
      <c r="AC283" s="35"/>
      <c r="AD283" s="77"/>
      <c r="AT283" s="17" t="s">
        <v>165</v>
      </c>
      <c r="AU283" s="17" t="s">
        <v>163</v>
      </c>
    </row>
    <row r="284" spans="2:65" s="1" customFormat="1" ht="22.5" customHeight="1">
      <c r="B284" s="34"/>
      <c r="C284" s="167" t="s">
        <v>399</v>
      </c>
      <c r="D284" s="167" t="s">
        <v>158</v>
      </c>
      <c r="E284" s="168" t="s">
        <v>400</v>
      </c>
      <c r="F284" s="253" t="s">
        <v>401</v>
      </c>
      <c r="G284" s="253"/>
      <c r="H284" s="253"/>
      <c r="I284" s="253"/>
      <c r="J284" s="169" t="s">
        <v>210</v>
      </c>
      <c r="K284" s="170">
        <v>5</v>
      </c>
      <c r="L284" s="171">
        <v>0</v>
      </c>
      <c r="M284" s="255">
        <v>0</v>
      </c>
      <c r="N284" s="256"/>
      <c r="O284" s="256"/>
      <c r="P284" s="254">
        <f>ROUND(V284*K284,2)</f>
        <v>0</v>
      </c>
      <c r="Q284" s="254"/>
      <c r="R284" s="36"/>
      <c r="T284" s="172" t="s">
        <v>24</v>
      </c>
      <c r="U284" s="43" t="s">
        <v>47</v>
      </c>
      <c r="V284" s="119">
        <f>L284+M284</f>
        <v>0</v>
      </c>
      <c r="W284" s="119">
        <f>ROUND(L284*K284,2)</f>
        <v>0</v>
      </c>
      <c r="X284" s="119">
        <f>ROUND(M284*K284,2)</f>
        <v>0</v>
      </c>
      <c r="Y284" s="35"/>
      <c r="Z284" s="173">
        <f>Y284*K284</f>
        <v>0</v>
      </c>
      <c r="AA284" s="173">
        <v>0</v>
      </c>
      <c r="AB284" s="173">
        <f>AA284*K284</f>
        <v>0</v>
      </c>
      <c r="AC284" s="173">
        <v>0</v>
      </c>
      <c r="AD284" s="174">
        <f>AC284*K284</f>
        <v>0</v>
      </c>
      <c r="AR284" s="17" t="s">
        <v>162</v>
      </c>
      <c r="AT284" s="17" t="s">
        <v>158</v>
      </c>
      <c r="AU284" s="17" t="s">
        <v>163</v>
      </c>
      <c r="AY284" s="17" t="s">
        <v>157</v>
      </c>
      <c r="BE284" s="106">
        <f>IF(U284="základní",P284,0)</f>
        <v>0</v>
      </c>
      <c r="BF284" s="106">
        <f>IF(U284="snížená",P284,0)</f>
        <v>0</v>
      </c>
      <c r="BG284" s="106">
        <f>IF(U284="zákl. přenesená",P284,0)</f>
        <v>0</v>
      </c>
      <c r="BH284" s="106">
        <f>IF(U284="sníž. přenesená",P284,0)</f>
        <v>0</v>
      </c>
      <c r="BI284" s="106">
        <f>IF(U284="nulová",P284,0)</f>
        <v>0</v>
      </c>
      <c r="BJ284" s="17" t="s">
        <v>26</v>
      </c>
      <c r="BK284" s="106">
        <f>ROUND(V284*K284,2)</f>
        <v>0</v>
      </c>
      <c r="BL284" s="17" t="s">
        <v>162</v>
      </c>
      <c r="BM284" s="17" t="s">
        <v>399</v>
      </c>
    </row>
    <row r="285" spans="2:65" s="1" customFormat="1" ht="54" customHeight="1">
      <c r="B285" s="34"/>
      <c r="C285" s="35"/>
      <c r="D285" s="35"/>
      <c r="E285" s="35"/>
      <c r="F285" s="257" t="s">
        <v>402</v>
      </c>
      <c r="G285" s="258"/>
      <c r="H285" s="258"/>
      <c r="I285" s="258"/>
      <c r="J285" s="35"/>
      <c r="K285" s="35"/>
      <c r="L285" s="35"/>
      <c r="M285" s="35"/>
      <c r="N285" s="35"/>
      <c r="O285" s="35"/>
      <c r="P285" s="35"/>
      <c r="Q285" s="35"/>
      <c r="R285" s="36"/>
      <c r="T285" s="140"/>
      <c r="U285" s="35"/>
      <c r="V285" s="35"/>
      <c r="W285" s="35"/>
      <c r="X285" s="35"/>
      <c r="Y285" s="35"/>
      <c r="Z285" s="35"/>
      <c r="AA285" s="35"/>
      <c r="AB285" s="35"/>
      <c r="AC285" s="35"/>
      <c r="AD285" s="77"/>
      <c r="AT285" s="17" t="s">
        <v>165</v>
      </c>
      <c r="AU285" s="17" t="s">
        <v>163</v>
      </c>
    </row>
    <row r="286" spans="2:65" s="1" customFormat="1" ht="44.25" customHeight="1">
      <c r="B286" s="34"/>
      <c r="C286" s="167" t="s">
        <v>403</v>
      </c>
      <c r="D286" s="167" t="s">
        <v>158</v>
      </c>
      <c r="E286" s="168" t="s">
        <v>404</v>
      </c>
      <c r="F286" s="253" t="s">
        <v>206</v>
      </c>
      <c r="G286" s="253"/>
      <c r="H286" s="253"/>
      <c r="I286" s="253"/>
      <c r="J286" s="169" t="s">
        <v>207</v>
      </c>
      <c r="K286" s="170">
        <v>35</v>
      </c>
      <c r="L286" s="171">
        <v>0</v>
      </c>
      <c r="M286" s="255">
        <v>0</v>
      </c>
      <c r="N286" s="256"/>
      <c r="O286" s="256"/>
      <c r="P286" s="254">
        <f>ROUND(V286*K286,2)</f>
        <v>0</v>
      </c>
      <c r="Q286" s="254"/>
      <c r="R286" s="36"/>
      <c r="T286" s="172" t="s">
        <v>24</v>
      </c>
      <c r="U286" s="43" t="s">
        <v>47</v>
      </c>
      <c r="V286" s="119">
        <f>L286+M286</f>
        <v>0</v>
      </c>
      <c r="W286" s="119">
        <f>ROUND(L286*K286,2)</f>
        <v>0</v>
      </c>
      <c r="X286" s="119">
        <f>ROUND(M286*K286,2)</f>
        <v>0</v>
      </c>
      <c r="Y286" s="35"/>
      <c r="Z286" s="173">
        <f>Y286*K286</f>
        <v>0</v>
      </c>
      <c r="AA286" s="173">
        <v>0</v>
      </c>
      <c r="AB286" s="173">
        <f>AA286*K286</f>
        <v>0</v>
      </c>
      <c r="AC286" s="173">
        <v>0</v>
      </c>
      <c r="AD286" s="174">
        <f>AC286*K286</f>
        <v>0</v>
      </c>
      <c r="AR286" s="17" t="s">
        <v>162</v>
      </c>
      <c r="AT286" s="17" t="s">
        <v>158</v>
      </c>
      <c r="AU286" s="17" t="s">
        <v>163</v>
      </c>
      <c r="AY286" s="17" t="s">
        <v>157</v>
      </c>
      <c r="BE286" s="106">
        <f>IF(U286="základní",P286,0)</f>
        <v>0</v>
      </c>
      <c r="BF286" s="106">
        <f>IF(U286="snížená",P286,0)</f>
        <v>0</v>
      </c>
      <c r="BG286" s="106">
        <f>IF(U286="zákl. přenesená",P286,0)</f>
        <v>0</v>
      </c>
      <c r="BH286" s="106">
        <f>IF(U286="sníž. přenesená",P286,0)</f>
        <v>0</v>
      </c>
      <c r="BI286" s="106">
        <f>IF(U286="nulová",P286,0)</f>
        <v>0</v>
      </c>
      <c r="BJ286" s="17" t="s">
        <v>26</v>
      </c>
      <c r="BK286" s="106">
        <f>ROUND(V286*K286,2)</f>
        <v>0</v>
      </c>
      <c r="BL286" s="17" t="s">
        <v>162</v>
      </c>
      <c r="BM286" s="17" t="s">
        <v>403</v>
      </c>
    </row>
    <row r="287" spans="2:65" s="1" customFormat="1" ht="30" customHeight="1">
      <c r="B287" s="34"/>
      <c r="C287" s="35"/>
      <c r="D287" s="35"/>
      <c r="E287" s="35"/>
      <c r="F287" s="257" t="s">
        <v>206</v>
      </c>
      <c r="G287" s="258"/>
      <c r="H287" s="258"/>
      <c r="I287" s="258"/>
      <c r="J287" s="35"/>
      <c r="K287" s="35"/>
      <c r="L287" s="35"/>
      <c r="M287" s="35"/>
      <c r="N287" s="35"/>
      <c r="O287" s="35"/>
      <c r="P287" s="35"/>
      <c r="Q287" s="35"/>
      <c r="R287" s="36"/>
      <c r="T287" s="140"/>
      <c r="U287" s="35"/>
      <c r="V287" s="35"/>
      <c r="W287" s="35"/>
      <c r="X287" s="35"/>
      <c r="Y287" s="35"/>
      <c r="Z287" s="35"/>
      <c r="AA287" s="35"/>
      <c r="AB287" s="35"/>
      <c r="AC287" s="35"/>
      <c r="AD287" s="77"/>
      <c r="AT287" s="17" t="s">
        <v>165</v>
      </c>
      <c r="AU287" s="17" t="s">
        <v>163</v>
      </c>
    </row>
    <row r="288" spans="2:65" s="1" customFormat="1" ht="44.25" customHeight="1">
      <c r="B288" s="34"/>
      <c r="C288" s="167" t="s">
        <v>405</v>
      </c>
      <c r="D288" s="167" t="s">
        <v>158</v>
      </c>
      <c r="E288" s="168" t="s">
        <v>406</v>
      </c>
      <c r="F288" s="253" t="s">
        <v>209</v>
      </c>
      <c r="G288" s="253"/>
      <c r="H288" s="253"/>
      <c r="I288" s="253"/>
      <c r="J288" s="169" t="s">
        <v>210</v>
      </c>
      <c r="K288" s="170">
        <v>100</v>
      </c>
      <c r="L288" s="171">
        <v>0</v>
      </c>
      <c r="M288" s="255">
        <v>0</v>
      </c>
      <c r="N288" s="256"/>
      <c r="O288" s="256"/>
      <c r="P288" s="254">
        <f>ROUND(V288*K288,2)</f>
        <v>0</v>
      </c>
      <c r="Q288" s="254"/>
      <c r="R288" s="36"/>
      <c r="T288" s="172" t="s">
        <v>24</v>
      </c>
      <c r="U288" s="43" t="s">
        <v>47</v>
      </c>
      <c r="V288" s="119">
        <f>L288+M288</f>
        <v>0</v>
      </c>
      <c r="W288" s="119">
        <f>ROUND(L288*K288,2)</f>
        <v>0</v>
      </c>
      <c r="X288" s="119">
        <f>ROUND(M288*K288,2)</f>
        <v>0</v>
      </c>
      <c r="Y288" s="35"/>
      <c r="Z288" s="173">
        <f>Y288*K288</f>
        <v>0</v>
      </c>
      <c r="AA288" s="173">
        <v>0</v>
      </c>
      <c r="AB288" s="173">
        <f>AA288*K288</f>
        <v>0</v>
      </c>
      <c r="AC288" s="173">
        <v>0</v>
      </c>
      <c r="AD288" s="174">
        <f>AC288*K288</f>
        <v>0</v>
      </c>
      <c r="AR288" s="17" t="s">
        <v>162</v>
      </c>
      <c r="AT288" s="17" t="s">
        <v>158</v>
      </c>
      <c r="AU288" s="17" t="s">
        <v>163</v>
      </c>
      <c r="AY288" s="17" t="s">
        <v>157</v>
      </c>
      <c r="BE288" s="106">
        <f>IF(U288="základní",P288,0)</f>
        <v>0</v>
      </c>
      <c r="BF288" s="106">
        <f>IF(U288="snížená",P288,0)</f>
        <v>0</v>
      </c>
      <c r="BG288" s="106">
        <f>IF(U288="zákl. přenesená",P288,0)</f>
        <v>0</v>
      </c>
      <c r="BH288" s="106">
        <f>IF(U288="sníž. přenesená",P288,0)</f>
        <v>0</v>
      </c>
      <c r="BI288" s="106">
        <f>IF(U288="nulová",P288,0)</f>
        <v>0</v>
      </c>
      <c r="BJ288" s="17" t="s">
        <v>26</v>
      </c>
      <c r="BK288" s="106">
        <f>ROUND(V288*K288,2)</f>
        <v>0</v>
      </c>
      <c r="BL288" s="17" t="s">
        <v>162</v>
      </c>
      <c r="BM288" s="17" t="s">
        <v>405</v>
      </c>
    </row>
    <row r="289" spans="2:65" s="1" customFormat="1" ht="30" customHeight="1">
      <c r="B289" s="34"/>
      <c r="C289" s="35"/>
      <c r="D289" s="35"/>
      <c r="E289" s="35"/>
      <c r="F289" s="257" t="s">
        <v>209</v>
      </c>
      <c r="G289" s="258"/>
      <c r="H289" s="258"/>
      <c r="I289" s="258"/>
      <c r="J289" s="35"/>
      <c r="K289" s="35"/>
      <c r="L289" s="35"/>
      <c r="M289" s="35"/>
      <c r="N289" s="35"/>
      <c r="O289" s="35"/>
      <c r="P289" s="35"/>
      <c r="Q289" s="35"/>
      <c r="R289" s="36"/>
      <c r="T289" s="140"/>
      <c r="U289" s="35"/>
      <c r="V289" s="35"/>
      <c r="W289" s="35"/>
      <c r="X289" s="35"/>
      <c r="Y289" s="35"/>
      <c r="Z289" s="35"/>
      <c r="AA289" s="35"/>
      <c r="AB289" s="35"/>
      <c r="AC289" s="35"/>
      <c r="AD289" s="77"/>
      <c r="AT289" s="17" t="s">
        <v>165</v>
      </c>
      <c r="AU289" s="17" t="s">
        <v>163</v>
      </c>
    </row>
    <row r="290" spans="2:65" s="1" customFormat="1" ht="44.25" customHeight="1">
      <c r="B290" s="34"/>
      <c r="C290" s="167" t="s">
        <v>407</v>
      </c>
      <c r="D290" s="167" t="s">
        <v>158</v>
      </c>
      <c r="E290" s="168" t="s">
        <v>408</v>
      </c>
      <c r="F290" s="253" t="s">
        <v>212</v>
      </c>
      <c r="G290" s="253"/>
      <c r="H290" s="253"/>
      <c r="I290" s="253"/>
      <c r="J290" s="169" t="s">
        <v>207</v>
      </c>
      <c r="K290" s="170">
        <v>20</v>
      </c>
      <c r="L290" s="171">
        <v>0</v>
      </c>
      <c r="M290" s="255">
        <v>0</v>
      </c>
      <c r="N290" s="256"/>
      <c r="O290" s="256"/>
      <c r="P290" s="254">
        <f>ROUND(V290*K290,2)</f>
        <v>0</v>
      </c>
      <c r="Q290" s="254"/>
      <c r="R290" s="36"/>
      <c r="T290" s="172" t="s">
        <v>24</v>
      </c>
      <c r="U290" s="43" t="s">
        <v>47</v>
      </c>
      <c r="V290" s="119">
        <f>L290+M290</f>
        <v>0</v>
      </c>
      <c r="W290" s="119">
        <f>ROUND(L290*K290,2)</f>
        <v>0</v>
      </c>
      <c r="X290" s="119">
        <f>ROUND(M290*K290,2)</f>
        <v>0</v>
      </c>
      <c r="Y290" s="35"/>
      <c r="Z290" s="173">
        <f>Y290*K290</f>
        <v>0</v>
      </c>
      <c r="AA290" s="173">
        <v>0</v>
      </c>
      <c r="AB290" s="173">
        <f>AA290*K290</f>
        <v>0</v>
      </c>
      <c r="AC290" s="173">
        <v>0</v>
      </c>
      <c r="AD290" s="174">
        <f>AC290*K290</f>
        <v>0</v>
      </c>
      <c r="AR290" s="17" t="s">
        <v>162</v>
      </c>
      <c r="AT290" s="17" t="s">
        <v>158</v>
      </c>
      <c r="AU290" s="17" t="s">
        <v>163</v>
      </c>
      <c r="AY290" s="17" t="s">
        <v>157</v>
      </c>
      <c r="BE290" s="106">
        <f>IF(U290="základní",P290,0)</f>
        <v>0</v>
      </c>
      <c r="BF290" s="106">
        <f>IF(U290="snížená",P290,0)</f>
        <v>0</v>
      </c>
      <c r="BG290" s="106">
        <f>IF(U290="zákl. přenesená",P290,0)</f>
        <v>0</v>
      </c>
      <c r="BH290" s="106">
        <f>IF(U290="sníž. přenesená",P290,0)</f>
        <v>0</v>
      </c>
      <c r="BI290" s="106">
        <f>IF(U290="nulová",P290,0)</f>
        <v>0</v>
      </c>
      <c r="BJ290" s="17" t="s">
        <v>26</v>
      </c>
      <c r="BK290" s="106">
        <f>ROUND(V290*K290,2)</f>
        <v>0</v>
      </c>
      <c r="BL290" s="17" t="s">
        <v>162</v>
      </c>
      <c r="BM290" s="17" t="s">
        <v>407</v>
      </c>
    </row>
    <row r="291" spans="2:65" s="1" customFormat="1" ht="30" customHeight="1">
      <c r="B291" s="34"/>
      <c r="C291" s="35"/>
      <c r="D291" s="35"/>
      <c r="E291" s="35"/>
      <c r="F291" s="257" t="s">
        <v>212</v>
      </c>
      <c r="G291" s="258"/>
      <c r="H291" s="258"/>
      <c r="I291" s="258"/>
      <c r="J291" s="35"/>
      <c r="K291" s="35"/>
      <c r="L291" s="35"/>
      <c r="M291" s="35"/>
      <c r="N291" s="35"/>
      <c r="O291" s="35"/>
      <c r="P291" s="35"/>
      <c r="Q291" s="35"/>
      <c r="R291" s="36"/>
      <c r="T291" s="140"/>
      <c r="U291" s="35"/>
      <c r="V291" s="35"/>
      <c r="W291" s="35"/>
      <c r="X291" s="35"/>
      <c r="Y291" s="35"/>
      <c r="Z291" s="35"/>
      <c r="AA291" s="35"/>
      <c r="AB291" s="35"/>
      <c r="AC291" s="35"/>
      <c r="AD291" s="77"/>
      <c r="AT291" s="17" t="s">
        <v>165</v>
      </c>
      <c r="AU291" s="17" t="s">
        <v>163</v>
      </c>
    </row>
    <row r="292" spans="2:65" s="1" customFormat="1" ht="31.5" customHeight="1">
      <c r="B292" s="34"/>
      <c r="C292" s="167" t="s">
        <v>409</v>
      </c>
      <c r="D292" s="167" t="s">
        <v>158</v>
      </c>
      <c r="E292" s="168" t="s">
        <v>410</v>
      </c>
      <c r="F292" s="253" t="s">
        <v>219</v>
      </c>
      <c r="G292" s="253"/>
      <c r="H292" s="253"/>
      <c r="I292" s="253"/>
      <c r="J292" s="169" t="s">
        <v>220</v>
      </c>
      <c r="K292" s="170">
        <v>150</v>
      </c>
      <c r="L292" s="171">
        <v>0</v>
      </c>
      <c r="M292" s="255">
        <v>0</v>
      </c>
      <c r="N292" s="256"/>
      <c r="O292" s="256"/>
      <c r="P292" s="254">
        <f>ROUND(V292*K292,2)</f>
        <v>0</v>
      </c>
      <c r="Q292" s="254"/>
      <c r="R292" s="36"/>
      <c r="T292" s="172" t="s">
        <v>24</v>
      </c>
      <c r="U292" s="43" t="s">
        <v>47</v>
      </c>
      <c r="V292" s="119">
        <f>L292+M292</f>
        <v>0</v>
      </c>
      <c r="W292" s="119">
        <f>ROUND(L292*K292,2)</f>
        <v>0</v>
      </c>
      <c r="X292" s="119">
        <f>ROUND(M292*K292,2)</f>
        <v>0</v>
      </c>
      <c r="Y292" s="35"/>
      <c r="Z292" s="173">
        <f>Y292*K292</f>
        <v>0</v>
      </c>
      <c r="AA292" s="173">
        <v>0</v>
      </c>
      <c r="AB292" s="173">
        <f>AA292*K292</f>
        <v>0</v>
      </c>
      <c r="AC292" s="173">
        <v>0</v>
      </c>
      <c r="AD292" s="174">
        <f>AC292*K292</f>
        <v>0</v>
      </c>
      <c r="AR292" s="17" t="s">
        <v>162</v>
      </c>
      <c r="AT292" s="17" t="s">
        <v>158</v>
      </c>
      <c r="AU292" s="17" t="s">
        <v>163</v>
      </c>
      <c r="AY292" s="17" t="s">
        <v>157</v>
      </c>
      <c r="BE292" s="106">
        <f>IF(U292="základní",P292,0)</f>
        <v>0</v>
      </c>
      <c r="BF292" s="106">
        <f>IF(U292="snížená",P292,0)</f>
        <v>0</v>
      </c>
      <c r="BG292" s="106">
        <f>IF(U292="zákl. přenesená",P292,0)</f>
        <v>0</v>
      </c>
      <c r="BH292" s="106">
        <f>IF(U292="sníž. přenesená",P292,0)</f>
        <v>0</v>
      </c>
      <c r="BI292" s="106">
        <f>IF(U292="nulová",P292,0)</f>
        <v>0</v>
      </c>
      <c r="BJ292" s="17" t="s">
        <v>26</v>
      </c>
      <c r="BK292" s="106">
        <f>ROUND(V292*K292,2)</f>
        <v>0</v>
      </c>
      <c r="BL292" s="17" t="s">
        <v>162</v>
      </c>
      <c r="BM292" s="17" t="s">
        <v>409</v>
      </c>
    </row>
    <row r="293" spans="2:65" s="1" customFormat="1" ht="54" customHeight="1">
      <c r="B293" s="34"/>
      <c r="C293" s="35"/>
      <c r="D293" s="35"/>
      <c r="E293" s="35"/>
      <c r="F293" s="257" t="s">
        <v>221</v>
      </c>
      <c r="G293" s="258"/>
      <c r="H293" s="258"/>
      <c r="I293" s="258"/>
      <c r="J293" s="35"/>
      <c r="K293" s="35"/>
      <c r="L293" s="35"/>
      <c r="M293" s="35"/>
      <c r="N293" s="35"/>
      <c r="O293" s="35"/>
      <c r="P293" s="35"/>
      <c r="Q293" s="35"/>
      <c r="R293" s="36"/>
      <c r="T293" s="140"/>
      <c r="U293" s="35"/>
      <c r="V293" s="35"/>
      <c r="W293" s="35"/>
      <c r="X293" s="35"/>
      <c r="Y293" s="35"/>
      <c r="Z293" s="35"/>
      <c r="AA293" s="35"/>
      <c r="AB293" s="35"/>
      <c r="AC293" s="35"/>
      <c r="AD293" s="77"/>
      <c r="AT293" s="17" t="s">
        <v>165</v>
      </c>
      <c r="AU293" s="17" t="s">
        <v>163</v>
      </c>
    </row>
    <row r="294" spans="2:65" s="9" customFormat="1" ht="22.35" customHeight="1">
      <c r="B294" s="155"/>
      <c r="C294" s="156"/>
      <c r="D294" s="166" t="s">
        <v>124</v>
      </c>
      <c r="E294" s="166"/>
      <c r="F294" s="166"/>
      <c r="G294" s="166"/>
      <c r="H294" s="166"/>
      <c r="I294" s="166"/>
      <c r="J294" s="166"/>
      <c r="K294" s="166"/>
      <c r="L294" s="166"/>
      <c r="M294" s="266">
        <f>BK294</f>
        <v>0</v>
      </c>
      <c r="N294" s="267"/>
      <c r="O294" s="267"/>
      <c r="P294" s="267"/>
      <c r="Q294" s="267"/>
      <c r="R294" s="158"/>
      <c r="T294" s="159"/>
      <c r="U294" s="156"/>
      <c r="V294" s="156"/>
      <c r="W294" s="160">
        <f>SUM(W295:W332)</f>
        <v>0</v>
      </c>
      <c r="X294" s="160">
        <f>SUM(X295:X332)</f>
        <v>0</v>
      </c>
      <c r="Y294" s="156"/>
      <c r="Z294" s="161">
        <f>SUM(Z295:Z332)</f>
        <v>0</v>
      </c>
      <c r="AA294" s="156"/>
      <c r="AB294" s="161">
        <f>SUM(AB295:AB332)</f>
        <v>0</v>
      </c>
      <c r="AC294" s="156"/>
      <c r="AD294" s="162">
        <f>SUM(AD295:AD332)</f>
        <v>0</v>
      </c>
      <c r="AR294" s="163" t="s">
        <v>26</v>
      </c>
      <c r="AT294" s="164" t="s">
        <v>83</v>
      </c>
      <c r="AU294" s="164" t="s">
        <v>107</v>
      </c>
      <c r="AY294" s="163" t="s">
        <v>157</v>
      </c>
      <c r="BK294" s="165">
        <f>SUM(BK295:BK332)</f>
        <v>0</v>
      </c>
    </row>
    <row r="295" spans="2:65" s="1" customFormat="1" ht="44.25" customHeight="1">
      <c r="B295" s="34"/>
      <c r="C295" s="167" t="s">
        <v>411</v>
      </c>
      <c r="D295" s="167" t="s">
        <v>158</v>
      </c>
      <c r="E295" s="168" t="s">
        <v>412</v>
      </c>
      <c r="F295" s="253" t="s">
        <v>413</v>
      </c>
      <c r="G295" s="253"/>
      <c r="H295" s="253"/>
      <c r="I295" s="253"/>
      <c r="J295" s="169" t="s">
        <v>161</v>
      </c>
      <c r="K295" s="170">
        <v>1</v>
      </c>
      <c r="L295" s="171">
        <v>0</v>
      </c>
      <c r="M295" s="255">
        <v>0</v>
      </c>
      <c r="N295" s="256"/>
      <c r="O295" s="256"/>
      <c r="P295" s="254">
        <f>ROUND(V295*K295,2)</f>
        <v>0</v>
      </c>
      <c r="Q295" s="254"/>
      <c r="R295" s="36"/>
      <c r="T295" s="172" t="s">
        <v>24</v>
      </c>
      <c r="U295" s="43" t="s">
        <v>47</v>
      </c>
      <c r="V295" s="119">
        <f>L295+M295</f>
        <v>0</v>
      </c>
      <c r="W295" s="119">
        <f>ROUND(L295*K295,2)</f>
        <v>0</v>
      </c>
      <c r="X295" s="119">
        <f>ROUND(M295*K295,2)</f>
        <v>0</v>
      </c>
      <c r="Y295" s="35"/>
      <c r="Z295" s="173">
        <f>Y295*K295</f>
        <v>0</v>
      </c>
      <c r="AA295" s="173">
        <v>0</v>
      </c>
      <c r="AB295" s="173">
        <f>AA295*K295</f>
        <v>0</v>
      </c>
      <c r="AC295" s="173">
        <v>0</v>
      </c>
      <c r="AD295" s="174">
        <f>AC295*K295</f>
        <v>0</v>
      </c>
      <c r="AR295" s="17" t="s">
        <v>162</v>
      </c>
      <c r="AT295" s="17" t="s">
        <v>158</v>
      </c>
      <c r="AU295" s="17" t="s">
        <v>163</v>
      </c>
      <c r="AY295" s="17" t="s">
        <v>157</v>
      </c>
      <c r="BE295" s="106">
        <f>IF(U295="základní",P295,0)</f>
        <v>0</v>
      </c>
      <c r="BF295" s="106">
        <f>IF(U295="snížená",P295,0)</f>
        <v>0</v>
      </c>
      <c r="BG295" s="106">
        <f>IF(U295="zákl. přenesená",P295,0)</f>
        <v>0</v>
      </c>
      <c r="BH295" s="106">
        <f>IF(U295="sníž. přenesená",P295,0)</f>
        <v>0</v>
      </c>
      <c r="BI295" s="106">
        <f>IF(U295="nulová",P295,0)</f>
        <v>0</v>
      </c>
      <c r="BJ295" s="17" t="s">
        <v>26</v>
      </c>
      <c r="BK295" s="106">
        <f>ROUND(V295*K295,2)</f>
        <v>0</v>
      </c>
      <c r="BL295" s="17" t="s">
        <v>162</v>
      </c>
      <c r="BM295" s="17" t="s">
        <v>411</v>
      </c>
    </row>
    <row r="296" spans="2:65" s="1" customFormat="1" ht="174" customHeight="1">
      <c r="B296" s="34"/>
      <c r="C296" s="35"/>
      <c r="D296" s="35"/>
      <c r="E296" s="35"/>
      <c r="F296" s="257" t="s">
        <v>414</v>
      </c>
      <c r="G296" s="258"/>
      <c r="H296" s="258"/>
      <c r="I296" s="258"/>
      <c r="J296" s="35"/>
      <c r="K296" s="35"/>
      <c r="L296" s="35"/>
      <c r="M296" s="35"/>
      <c r="N296" s="35"/>
      <c r="O296" s="35"/>
      <c r="P296" s="35"/>
      <c r="Q296" s="35"/>
      <c r="R296" s="36"/>
      <c r="T296" s="140"/>
      <c r="U296" s="35"/>
      <c r="V296" s="35"/>
      <c r="W296" s="35"/>
      <c r="X296" s="35"/>
      <c r="Y296" s="35"/>
      <c r="Z296" s="35"/>
      <c r="AA296" s="35"/>
      <c r="AB296" s="35"/>
      <c r="AC296" s="35"/>
      <c r="AD296" s="77"/>
      <c r="AT296" s="17" t="s">
        <v>165</v>
      </c>
      <c r="AU296" s="17" t="s">
        <v>163</v>
      </c>
    </row>
    <row r="297" spans="2:65" s="1" customFormat="1" ht="44.25" customHeight="1">
      <c r="B297" s="34"/>
      <c r="C297" s="167" t="s">
        <v>415</v>
      </c>
      <c r="D297" s="167" t="s">
        <v>158</v>
      </c>
      <c r="E297" s="168" t="s">
        <v>416</v>
      </c>
      <c r="F297" s="253" t="s">
        <v>413</v>
      </c>
      <c r="G297" s="253"/>
      <c r="H297" s="253"/>
      <c r="I297" s="253"/>
      <c r="J297" s="169" t="s">
        <v>161</v>
      </c>
      <c r="K297" s="170">
        <v>1</v>
      </c>
      <c r="L297" s="171">
        <v>0</v>
      </c>
      <c r="M297" s="255">
        <v>0</v>
      </c>
      <c r="N297" s="256"/>
      <c r="O297" s="256"/>
      <c r="P297" s="254">
        <f>ROUND(V297*K297,2)</f>
        <v>0</v>
      </c>
      <c r="Q297" s="254"/>
      <c r="R297" s="36"/>
      <c r="T297" s="172" t="s">
        <v>24</v>
      </c>
      <c r="U297" s="43" t="s">
        <v>47</v>
      </c>
      <c r="V297" s="119">
        <f>L297+M297</f>
        <v>0</v>
      </c>
      <c r="W297" s="119">
        <f>ROUND(L297*K297,2)</f>
        <v>0</v>
      </c>
      <c r="X297" s="119">
        <f>ROUND(M297*K297,2)</f>
        <v>0</v>
      </c>
      <c r="Y297" s="35"/>
      <c r="Z297" s="173">
        <f>Y297*K297</f>
        <v>0</v>
      </c>
      <c r="AA297" s="173">
        <v>0</v>
      </c>
      <c r="AB297" s="173">
        <f>AA297*K297</f>
        <v>0</v>
      </c>
      <c r="AC297" s="173">
        <v>0</v>
      </c>
      <c r="AD297" s="174">
        <f>AC297*K297</f>
        <v>0</v>
      </c>
      <c r="AR297" s="17" t="s">
        <v>162</v>
      </c>
      <c r="AT297" s="17" t="s">
        <v>158</v>
      </c>
      <c r="AU297" s="17" t="s">
        <v>163</v>
      </c>
      <c r="AY297" s="17" t="s">
        <v>157</v>
      </c>
      <c r="BE297" s="106">
        <f>IF(U297="základní",P297,0)</f>
        <v>0</v>
      </c>
      <c r="BF297" s="106">
        <f>IF(U297="snížená",P297,0)</f>
        <v>0</v>
      </c>
      <c r="BG297" s="106">
        <f>IF(U297="zákl. přenesená",P297,0)</f>
        <v>0</v>
      </c>
      <c r="BH297" s="106">
        <f>IF(U297="sníž. přenesená",P297,0)</f>
        <v>0</v>
      </c>
      <c r="BI297" s="106">
        <f>IF(U297="nulová",P297,0)</f>
        <v>0</v>
      </c>
      <c r="BJ297" s="17" t="s">
        <v>26</v>
      </c>
      <c r="BK297" s="106">
        <f>ROUND(V297*K297,2)</f>
        <v>0</v>
      </c>
      <c r="BL297" s="17" t="s">
        <v>162</v>
      </c>
      <c r="BM297" s="17" t="s">
        <v>415</v>
      </c>
    </row>
    <row r="298" spans="2:65" s="1" customFormat="1" ht="174" customHeight="1">
      <c r="B298" s="34"/>
      <c r="C298" s="35"/>
      <c r="D298" s="35"/>
      <c r="E298" s="35"/>
      <c r="F298" s="257" t="s">
        <v>414</v>
      </c>
      <c r="G298" s="258"/>
      <c r="H298" s="258"/>
      <c r="I298" s="258"/>
      <c r="J298" s="35"/>
      <c r="K298" s="35"/>
      <c r="L298" s="35"/>
      <c r="M298" s="35"/>
      <c r="N298" s="35"/>
      <c r="O298" s="35"/>
      <c r="P298" s="35"/>
      <c r="Q298" s="35"/>
      <c r="R298" s="36"/>
      <c r="T298" s="140"/>
      <c r="U298" s="35"/>
      <c r="V298" s="35"/>
      <c r="W298" s="35"/>
      <c r="X298" s="35"/>
      <c r="Y298" s="35"/>
      <c r="Z298" s="35"/>
      <c r="AA298" s="35"/>
      <c r="AB298" s="35"/>
      <c r="AC298" s="35"/>
      <c r="AD298" s="77"/>
      <c r="AT298" s="17" t="s">
        <v>165</v>
      </c>
      <c r="AU298" s="17" t="s">
        <v>163</v>
      </c>
    </row>
    <row r="299" spans="2:65" s="1" customFormat="1" ht="44.25" customHeight="1">
      <c r="B299" s="34"/>
      <c r="C299" s="167" t="s">
        <v>417</v>
      </c>
      <c r="D299" s="167" t="s">
        <v>158</v>
      </c>
      <c r="E299" s="168" t="s">
        <v>418</v>
      </c>
      <c r="F299" s="253" t="s">
        <v>413</v>
      </c>
      <c r="G299" s="253"/>
      <c r="H299" s="253"/>
      <c r="I299" s="253"/>
      <c r="J299" s="169" t="s">
        <v>161</v>
      </c>
      <c r="K299" s="170">
        <v>1</v>
      </c>
      <c r="L299" s="171">
        <v>0</v>
      </c>
      <c r="M299" s="255">
        <v>0</v>
      </c>
      <c r="N299" s="256"/>
      <c r="O299" s="256"/>
      <c r="P299" s="254">
        <f>ROUND(V299*K299,2)</f>
        <v>0</v>
      </c>
      <c r="Q299" s="254"/>
      <c r="R299" s="36"/>
      <c r="T299" s="172" t="s">
        <v>24</v>
      </c>
      <c r="U299" s="43" t="s">
        <v>47</v>
      </c>
      <c r="V299" s="119">
        <f>L299+M299</f>
        <v>0</v>
      </c>
      <c r="W299" s="119">
        <f>ROUND(L299*K299,2)</f>
        <v>0</v>
      </c>
      <c r="X299" s="119">
        <f>ROUND(M299*K299,2)</f>
        <v>0</v>
      </c>
      <c r="Y299" s="35"/>
      <c r="Z299" s="173">
        <f>Y299*K299</f>
        <v>0</v>
      </c>
      <c r="AA299" s="173">
        <v>0</v>
      </c>
      <c r="AB299" s="173">
        <f>AA299*K299</f>
        <v>0</v>
      </c>
      <c r="AC299" s="173">
        <v>0</v>
      </c>
      <c r="AD299" s="174">
        <f>AC299*K299</f>
        <v>0</v>
      </c>
      <c r="AR299" s="17" t="s">
        <v>162</v>
      </c>
      <c r="AT299" s="17" t="s">
        <v>158</v>
      </c>
      <c r="AU299" s="17" t="s">
        <v>163</v>
      </c>
      <c r="AY299" s="17" t="s">
        <v>157</v>
      </c>
      <c r="BE299" s="106">
        <f>IF(U299="základní",P299,0)</f>
        <v>0</v>
      </c>
      <c r="BF299" s="106">
        <f>IF(U299="snížená",P299,0)</f>
        <v>0</v>
      </c>
      <c r="BG299" s="106">
        <f>IF(U299="zákl. přenesená",P299,0)</f>
        <v>0</v>
      </c>
      <c r="BH299" s="106">
        <f>IF(U299="sníž. přenesená",P299,0)</f>
        <v>0</v>
      </c>
      <c r="BI299" s="106">
        <f>IF(U299="nulová",P299,0)</f>
        <v>0</v>
      </c>
      <c r="BJ299" s="17" t="s">
        <v>26</v>
      </c>
      <c r="BK299" s="106">
        <f>ROUND(V299*K299,2)</f>
        <v>0</v>
      </c>
      <c r="BL299" s="17" t="s">
        <v>162</v>
      </c>
      <c r="BM299" s="17" t="s">
        <v>417</v>
      </c>
    </row>
    <row r="300" spans="2:65" s="1" customFormat="1" ht="174" customHeight="1">
      <c r="B300" s="34"/>
      <c r="C300" s="35"/>
      <c r="D300" s="35"/>
      <c r="E300" s="35"/>
      <c r="F300" s="257" t="s">
        <v>414</v>
      </c>
      <c r="G300" s="258"/>
      <c r="H300" s="258"/>
      <c r="I300" s="258"/>
      <c r="J300" s="35"/>
      <c r="K300" s="35"/>
      <c r="L300" s="35"/>
      <c r="M300" s="35"/>
      <c r="N300" s="35"/>
      <c r="O300" s="35"/>
      <c r="P300" s="35"/>
      <c r="Q300" s="35"/>
      <c r="R300" s="36"/>
      <c r="T300" s="140"/>
      <c r="U300" s="35"/>
      <c r="V300" s="35"/>
      <c r="W300" s="35"/>
      <c r="X300" s="35"/>
      <c r="Y300" s="35"/>
      <c r="Z300" s="35"/>
      <c r="AA300" s="35"/>
      <c r="AB300" s="35"/>
      <c r="AC300" s="35"/>
      <c r="AD300" s="77"/>
      <c r="AT300" s="17" t="s">
        <v>165</v>
      </c>
      <c r="AU300" s="17" t="s">
        <v>163</v>
      </c>
    </row>
    <row r="301" spans="2:65" s="1" customFormat="1" ht="44.25" customHeight="1">
      <c r="B301" s="34"/>
      <c r="C301" s="167" t="s">
        <v>419</v>
      </c>
      <c r="D301" s="167" t="s">
        <v>158</v>
      </c>
      <c r="E301" s="168" t="s">
        <v>420</v>
      </c>
      <c r="F301" s="253" t="s">
        <v>421</v>
      </c>
      <c r="G301" s="253"/>
      <c r="H301" s="253"/>
      <c r="I301" s="253"/>
      <c r="J301" s="169" t="s">
        <v>161</v>
      </c>
      <c r="K301" s="170">
        <v>1</v>
      </c>
      <c r="L301" s="171">
        <v>0</v>
      </c>
      <c r="M301" s="255">
        <v>0</v>
      </c>
      <c r="N301" s="256"/>
      <c r="O301" s="256"/>
      <c r="P301" s="254">
        <f>ROUND(V301*K301,2)</f>
        <v>0</v>
      </c>
      <c r="Q301" s="254"/>
      <c r="R301" s="36"/>
      <c r="T301" s="172" t="s">
        <v>24</v>
      </c>
      <c r="U301" s="43" t="s">
        <v>47</v>
      </c>
      <c r="V301" s="119">
        <f>L301+M301</f>
        <v>0</v>
      </c>
      <c r="W301" s="119">
        <f>ROUND(L301*K301,2)</f>
        <v>0</v>
      </c>
      <c r="X301" s="119">
        <f>ROUND(M301*K301,2)</f>
        <v>0</v>
      </c>
      <c r="Y301" s="35"/>
      <c r="Z301" s="173">
        <f>Y301*K301</f>
        <v>0</v>
      </c>
      <c r="AA301" s="173">
        <v>0</v>
      </c>
      <c r="AB301" s="173">
        <f>AA301*K301</f>
        <v>0</v>
      </c>
      <c r="AC301" s="173">
        <v>0</v>
      </c>
      <c r="AD301" s="174">
        <f>AC301*K301</f>
        <v>0</v>
      </c>
      <c r="AR301" s="17" t="s">
        <v>162</v>
      </c>
      <c r="AT301" s="17" t="s">
        <v>158</v>
      </c>
      <c r="AU301" s="17" t="s">
        <v>163</v>
      </c>
      <c r="AY301" s="17" t="s">
        <v>157</v>
      </c>
      <c r="BE301" s="106">
        <f>IF(U301="základní",P301,0)</f>
        <v>0</v>
      </c>
      <c r="BF301" s="106">
        <f>IF(U301="snížená",P301,0)</f>
        <v>0</v>
      </c>
      <c r="BG301" s="106">
        <f>IF(U301="zákl. přenesená",P301,0)</f>
        <v>0</v>
      </c>
      <c r="BH301" s="106">
        <f>IF(U301="sníž. přenesená",P301,0)</f>
        <v>0</v>
      </c>
      <c r="BI301" s="106">
        <f>IF(U301="nulová",P301,0)</f>
        <v>0</v>
      </c>
      <c r="BJ301" s="17" t="s">
        <v>26</v>
      </c>
      <c r="BK301" s="106">
        <f>ROUND(V301*K301,2)</f>
        <v>0</v>
      </c>
      <c r="BL301" s="17" t="s">
        <v>162</v>
      </c>
      <c r="BM301" s="17" t="s">
        <v>419</v>
      </c>
    </row>
    <row r="302" spans="2:65" s="1" customFormat="1" ht="186" customHeight="1">
      <c r="B302" s="34"/>
      <c r="C302" s="35"/>
      <c r="D302" s="35"/>
      <c r="E302" s="35"/>
      <c r="F302" s="257" t="s">
        <v>422</v>
      </c>
      <c r="G302" s="258"/>
      <c r="H302" s="258"/>
      <c r="I302" s="258"/>
      <c r="J302" s="35"/>
      <c r="K302" s="35"/>
      <c r="L302" s="35"/>
      <c r="M302" s="35"/>
      <c r="N302" s="35"/>
      <c r="O302" s="35"/>
      <c r="P302" s="35"/>
      <c r="Q302" s="35"/>
      <c r="R302" s="36"/>
      <c r="T302" s="140"/>
      <c r="U302" s="35"/>
      <c r="V302" s="35"/>
      <c r="W302" s="35"/>
      <c r="X302" s="35"/>
      <c r="Y302" s="35"/>
      <c r="Z302" s="35"/>
      <c r="AA302" s="35"/>
      <c r="AB302" s="35"/>
      <c r="AC302" s="35"/>
      <c r="AD302" s="77"/>
      <c r="AT302" s="17" t="s">
        <v>165</v>
      </c>
      <c r="AU302" s="17" t="s">
        <v>163</v>
      </c>
    </row>
    <row r="303" spans="2:65" s="1" customFormat="1" ht="44.25" customHeight="1">
      <c r="B303" s="34"/>
      <c r="C303" s="167" t="s">
        <v>423</v>
      </c>
      <c r="D303" s="167" t="s">
        <v>158</v>
      </c>
      <c r="E303" s="168" t="s">
        <v>424</v>
      </c>
      <c r="F303" s="253" t="s">
        <v>421</v>
      </c>
      <c r="G303" s="253"/>
      <c r="H303" s="253"/>
      <c r="I303" s="253"/>
      <c r="J303" s="169" t="s">
        <v>161</v>
      </c>
      <c r="K303" s="170">
        <v>1</v>
      </c>
      <c r="L303" s="171">
        <v>0</v>
      </c>
      <c r="M303" s="255">
        <v>0</v>
      </c>
      <c r="N303" s="256"/>
      <c r="O303" s="256"/>
      <c r="P303" s="254">
        <f>ROUND(V303*K303,2)</f>
        <v>0</v>
      </c>
      <c r="Q303" s="254"/>
      <c r="R303" s="36"/>
      <c r="T303" s="172" t="s">
        <v>24</v>
      </c>
      <c r="U303" s="43" t="s">
        <v>47</v>
      </c>
      <c r="V303" s="119">
        <f>L303+M303</f>
        <v>0</v>
      </c>
      <c r="W303" s="119">
        <f>ROUND(L303*K303,2)</f>
        <v>0</v>
      </c>
      <c r="X303" s="119">
        <f>ROUND(M303*K303,2)</f>
        <v>0</v>
      </c>
      <c r="Y303" s="35"/>
      <c r="Z303" s="173">
        <f>Y303*K303</f>
        <v>0</v>
      </c>
      <c r="AA303" s="173">
        <v>0</v>
      </c>
      <c r="AB303" s="173">
        <f>AA303*K303</f>
        <v>0</v>
      </c>
      <c r="AC303" s="173">
        <v>0</v>
      </c>
      <c r="AD303" s="174">
        <f>AC303*K303</f>
        <v>0</v>
      </c>
      <c r="AR303" s="17" t="s">
        <v>162</v>
      </c>
      <c r="AT303" s="17" t="s">
        <v>158</v>
      </c>
      <c r="AU303" s="17" t="s">
        <v>163</v>
      </c>
      <c r="AY303" s="17" t="s">
        <v>157</v>
      </c>
      <c r="BE303" s="106">
        <f>IF(U303="základní",P303,0)</f>
        <v>0</v>
      </c>
      <c r="BF303" s="106">
        <f>IF(U303="snížená",P303,0)</f>
        <v>0</v>
      </c>
      <c r="BG303" s="106">
        <f>IF(U303="zákl. přenesená",P303,0)</f>
        <v>0</v>
      </c>
      <c r="BH303" s="106">
        <f>IF(U303="sníž. přenesená",P303,0)</f>
        <v>0</v>
      </c>
      <c r="BI303" s="106">
        <f>IF(U303="nulová",P303,0)</f>
        <v>0</v>
      </c>
      <c r="BJ303" s="17" t="s">
        <v>26</v>
      </c>
      <c r="BK303" s="106">
        <f>ROUND(V303*K303,2)</f>
        <v>0</v>
      </c>
      <c r="BL303" s="17" t="s">
        <v>162</v>
      </c>
      <c r="BM303" s="17" t="s">
        <v>423</v>
      </c>
    </row>
    <row r="304" spans="2:65" s="1" customFormat="1" ht="186" customHeight="1">
      <c r="B304" s="34"/>
      <c r="C304" s="35"/>
      <c r="D304" s="35"/>
      <c r="E304" s="35"/>
      <c r="F304" s="257" t="s">
        <v>425</v>
      </c>
      <c r="G304" s="258"/>
      <c r="H304" s="258"/>
      <c r="I304" s="258"/>
      <c r="J304" s="35"/>
      <c r="K304" s="35"/>
      <c r="L304" s="35"/>
      <c r="M304" s="35"/>
      <c r="N304" s="35"/>
      <c r="O304" s="35"/>
      <c r="P304" s="35"/>
      <c r="Q304" s="35"/>
      <c r="R304" s="36"/>
      <c r="T304" s="140"/>
      <c r="U304" s="35"/>
      <c r="V304" s="35"/>
      <c r="W304" s="35"/>
      <c r="X304" s="35"/>
      <c r="Y304" s="35"/>
      <c r="Z304" s="35"/>
      <c r="AA304" s="35"/>
      <c r="AB304" s="35"/>
      <c r="AC304" s="35"/>
      <c r="AD304" s="77"/>
      <c r="AT304" s="17" t="s">
        <v>165</v>
      </c>
      <c r="AU304" s="17" t="s">
        <v>163</v>
      </c>
    </row>
    <row r="305" spans="2:65" s="1" customFormat="1" ht="44.25" customHeight="1">
      <c r="B305" s="34"/>
      <c r="C305" s="167" t="s">
        <v>426</v>
      </c>
      <c r="D305" s="167" t="s">
        <v>158</v>
      </c>
      <c r="E305" s="168" t="s">
        <v>427</v>
      </c>
      <c r="F305" s="253" t="s">
        <v>421</v>
      </c>
      <c r="G305" s="253"/>
      <c r="H305" s="253"/>
      <c r="I305" s="253"/>
      <c r="J305" s="169" t="s">
        <v>161</v>
      </c>
      <c r="K305" s="170">
        <v>1</v>
      </c>
      <c r="L305" s="171">
        <v>0</v>
      </c>
      <c r="M305" s="255">
        <v>0</v>
      </c>
      <c r="N305" s="256"/>
      <c r="O305" s="256"/>
      <c r="P305" s="254">
        <f>ROUND(V305*K305,2)</f>
        <v>0</v>
      </c>
      <c r="Q305" s="254"/>
      <c r="R305" s="36"/>
      <c r="T305" s="172" t="s">
        <v>24</v>
      </c>
      <c r="U305" s="43" t="s">
        <v>47</v>
      </c>
      <c r="V305" s="119">
        <f>L305+M305</f>
        <v>0</v>
      </c>
      <c r="W305" s="119">
        <f>ROUND(L305*K305,2)</f>
        <v>0</v>
      </c>
      <c r="X305" s="119">
        <f>ROUND(M305*K305,2)</f>
        <v>0</v>
      </c>
      <c r="Y305" s="35"/>
      <c r="Z305" s="173">
        <f>Y305*K305</f>
        <v>0</v>
      </c>
      <c r="AA305" s="173">
        <v>0</v>
      </c>
      <c r="AB305" s="173">
        <f>AA305*K305</f>
        <v>0</v>
      </c>
      <c r="AC305" s="173">
        <v>0</v>
      </c>
      <c r="AD305" s="174">
        <f>AC305*K305</f>
        <v>0</v>
      </c>
      <c r="AR305" s="17" t="s">
        <v>162</v>
      </c>
      <c r="AT305" s="17" t="s">
        <v>158</v>
      </c>
      <c r="AU305" s="17" t="s">
        <v>163</v>
      </c>
      <c r="AY305" s="17" t="s">
        <v>157</v>
      </c>
      <c r="BE305" s="106">
        <f>IF(U305="základní",P305,0)</f>
        <v>0</v>
      </c>
      <c r="BF305" s="106">
        <f>IF(U305="snížená",P305,0)</f>
        <v>0</v>
      </c>
      <c r="BG305" s="106">
        <f>IF(U305="zákl. přenesená",P305,0)</f>
        <v>0</v>
      </c>
      <c r="BH305" s="106">
        <f>IF(U305="sníž. přenesená",P305,0)</f>
        <v>0</v>
      </c>
      <c r="BI305" s="106">
        <f>IF(U305="nulová",P305,0)</f>
        <v>0</v>
      </c>
      <c r="BJ305" s="17" t="s">
        <v>26</v>
      </c>
      <c r="BK305" s="106">
        <f>ROUND(V305*K305,2)</f>
        <v>0</v>
      </c>
      <c r="BL305" s="17" t="s">
        <v>162</v>
      </c>
      <c r="BM305" s="17" t="s">
        <v>426</v>
      </c>
    </row>
    <row r="306" spans="2:65" s="1" customFormat="1" ht="186" customHeight="1">
      <c r="B306" s="34"/>
      <c r="C306" s="35"/>
      <c r="D306" s="35"/>
      <c r="E306" s="35"/>
      <c r="F306" s="257" t="s">
        <v>428</v>
      </c>
      <c r="G306" s="258"/>
      <c r="H306" s="258"/>
      <c r="I306" s="258"/>
      <c r="J306" s="35"/>
      <c r="K306" s="35"/>
      <c r="L306" s="35"/>
      <c r="M306" s="35"/>
      <c r="N306" s="35"/>
      <c r="O306" s="35"/>
      <c r="P306" s="35"/>
      <c r="Q306" s="35"/>
      <c r="R306" s="36"/>
      <c r="T306" s="140"/>
      <c r="U306" s="35"/>
      <c r="V306" s="35"/>
      <c r="W306" s="35"/>
      <c r="X306" s="35"/>
      <c r="Y306" s="35"/>
      <c r="Z306" s="35"/>
      <c r="AA306" s="35"/>
      <c r="AB306" s="35"/>
      <c r="AC306" s="35"/>
      <c r="AD306" s="77"/>
      <c r="AT306" s="17" t="s">
        <v>165</v>
      </c>
      <c r="AU306" s="17" t="s">
        <v>163</v>
      </c>
    </row>
    <row r="307" spans="2:65" s="1" customFormat="1" ht="22.5" customHeight="1">
      <c r="B307" s="34"/>
      <c r="C307" s="167" t="s">
        <v>429</v>
      </c>
      <c r="D307" s="167" t="s">
        <v>158</v>
      </c>
      <c r="E307" s="168" t="s">
        <v>430</v>
      </c>
      <c r="F307" s="253" t="s">
        <v>431</v>
      </c>
      <c r="G307" s="253"/>
      <c r="H307" s="253"/>
      <c r="I307" s="253"/>
      <c r="J307" s="169" t="s">
        <v>161</v>
      </c>
      <c r="K307" s="170">
        <v>2</v>
      </c>
      <c r="L307" s="171">
        <v>0</v>
      </c>
      <c r="M307" s="255">
        <v>0</v>
      </c>
      <c r="N307" s="256"/>
      <c r="O307" s="256"/>
      <c r="P307" s="254">
        <f>ROUND(V307*K307,2)</f>
        <v>0</v>
      </c>
      <c r="Q307" s="254"/>
      <c r="R307" s="36"/>
      <c r="T307" s="172" t="s">
        <v>24</v>
      </c>
      <c r="U307" s="43" t="s">
        <v>47</v>
      </c>
      <c r="V307" s="119">
        <f>L307+M307</f>
        <v>0</v>
      </c>
      <c r="W307" s="119">
        <f>ROUND(L307*K307,2)</f>
        <v>0</v>
      </c>
      <c r="X307" s="119">
        <f>ROUND(M307*K307,2)</f>
        <v>0</v>
      </c>
      <c r="Y307" s="35"/>
      <c r="Z307" s="173">
        <f>Y307*K307</f>
        <v>0</v>
      </c>
      <c r="AA307" s="173">
        <v>0</v>
      </c>
      <c r="AB307" s="173">
        <f>AA307*K307</f>
        <v>0</v>
      </c>
      <c r="AC307" s="173">
        <v>0</v>
      </c>
      <c r="AD307" s="174">
        <f>AC307*K307</f>
        <v>0</v>
      </c>
      <c r="AR307" s="17" t="s">
        <v>162</v>
      </c>
      <c r="AT307" s="17" t="s">
        <v>158</v>
      </c>
      <c r="AU307" s="17" t="s">
        <v>163</v>
      </c>
      <c r="AY307" s="17" t="s">
        <v>157</v>
      </c>
      <c r="BE307" s="106">
        <f>IF(U307="základní",P307,0)</f>
        <v>0</v>
      </c>
      <c r="BF307" s="106">
        <f>IF(U307="snížená",P307,0)</f>
        <v>0</v>
      </c>
      <c r="BG307" s="106">
        <f>IF(U307="zákl. přenesená",P307,0)</f>
        <v>0</v>
      </c>
      <c r="BH307" s="106">
        <f>IF(U307="sníž. přenesená",P307,0)</f>
        <v>0</v>
      </c>
      <c r="BI307" s="106">
        <f>IF(U307="nulová",P307,0)</f>
        <v>0</v>
      </c>
      <c r="BJ307" s="17" t="s">
        <v>26</v>
      </c>
      <c r="BK307" s="106">
        <f>ROUND(V307*K307,2)</f>
        <v>0</v>
      </c>
      <c r="BL307" s="17" t="s">
        <v>162</v>
      </c>
      <c r="BM307" s="17" t="s">
        <v>429</v>
      </c>
    </row>
    <row r="308" spans="2:65" s="1" customFormat="1" ht="54" customHeight="1">
      <c r="B308" s="34"/>
      <c r="C308" s="35"/>
      <c r="D308" s="35"/>
      <c r="E308" s="35"/>
      <c r="F308" s="257" t="s">
        <v>432</v>
      </c>
      <c r="G308" s="258"/>
      <c r="H308" s="258"/>
      <c r="I308" s="258"/>
      <c r="J308" s="35"/>
      <c r="K308" s="35"/>
      <c r="L308" s="35"/>
      <c r="M308" s="35"/>
      <c r="N308" s="35"/>
      <c r="O308" s="35"/>
      <c r="P308" s="35"/>
      <c r="Q308" s="35"/>
      <c r="R308" s="36"/>
      <c r="T308" s="140"/>
      <c r="U308" s="35"/>
      <c r="V308" s="35"/>
      <c r="W308" s="35"/>
      <c r="X308" s="35"/>
      <c r="Y308" s="35"/>
      <c r="Z308" s="35"/>
      <c r="AA308" s="35"/>
      <c r="AB308" s="35"/>
      <c r="AC308" s="35"/>
      <c r="AD308" s="77"/>
      <c r="AT308" s="17" t="s">
        <v>165</v>
      </c>
      <c r="AU308" s="17" t="s">
        <v>163</v>
      </c>
    </row>
    <row r="309" spans="2:65" s="1" customFormat="1" ht="22.5" customHeight="1">
      <c r="B309" s="34"/>
      <c r="C309" s="167" t="s">
        <v>433</v>
      </c>
      <c r="D309" s="167" t="s">
        <v>158</v>
      </c>
      <c r="E309" s="168" t="s">
        <v>434</v>
      </c>
      <c r="F309" s="253" t="s">
        <v>435</v>
      </c>
      <c r="G309" s="253"/>
      <c r="H309" s="253"/>
      <c r="I309" s="253"/>
      <c r="J309" s="169" t="s">
        <v>161</v>
      </c>
      <c r="K309" s="170">
        <v>7</v>
      </c>
      <c r="L309" s="171">
        <v>0</v>
      </c>
      <c r="M309" s="255">
        <v>0</v>
      </c>
      <c r="N309" s="256"/>
      <c r="O309" s="256"/>
      <c r="P309" s="254">
        <f>ROUND(V309*K309,2)</f>
        <v>0</v>
      </c>
      <c r="Q309" s="254"/>
      <c r="R309" s="36"/>
      <c r="T309" s="172" t="s">
        <v>24</v>
      </c>
      <c r="U309" s="43" t="s">
        <v>47</v>
      </c>
      <c r="V309" s="119">
        <f>L309+M309</f>
        <v>0</v>
      </c>
      <c r="W309" s="119">
        <f>ROUND(L309*K309,2)</f>
        <v>0</v>
      </c>
      <c r="X309" s="119">
        <f>ROUND(M309*K309,2)</f>
        <v>0</v>
      </c>
      <c r="Y309" s="35"/>
      <c r="Z309" s="173">
        <f>Y309*K309</f>
        <v>0</v>
      </c>
      <c r="AA309" s="173">
        <v>0</v>
      </c>
      <c r="AB309" s="173">
        <f>AA309*K309</f>
        <v>0</v>
      </c>
      <c r="AC309" s="173">
        <v>0</v>
      </c>
      <c r="AD309" s="174">
        <f>AC309*K309</f>
        <v>0</v>
      </c>
      <c r="AR309" s="17" t="s">
        <v>162</v>
      </c>
      <c r="AT309" s="17" t="s">
        <v>158</v>
      </c>
      <c r="AU309" s="17" t="s">
        <v>163</v>
      </c>
      <c r="AY309" s="17" t="s">
        <v>157</v>
      </c>
      <c r="BE309" s="106">
        <f>IF(U309="základní",P309,0)</f>
        <v>0</v>
      </c>
      <c r="BF309" s="106">
        <f>IF(U309="snížená",P309,0)</f>
        <v>0</v>
      </c>
      <c r="BG309" s="106">
        <f>IF(U309="zákl. přenesená",P309,0)</f>
        <v>0</v>
      </c>
      <c r="BH309" s="106">
        <f>IF(U309="sníž. přenesená",P309,0)</f>
        <v>0</v>
      </c>
      <c r="BI309" s="106">
        <f>IF(U309="nulová",P309,0)</f>
        <v>0</v>
      </c>
      <c r="BJ309" s="17" t="s">
        <v>26</v>
      </c>
      <c r="BK309" s="106">
        <f>ROUND(V309*K309,2)</f>
        <v>0</v>
      </c>
      <c r="BL309" s="17" t="s">
        <v>162</v>
      </c>
      <c r="BM309" s="17" t="s">
        <v>433</v>
      </c>
    </row>
    <row r="310" spans="2:65" s="1" customFormat="1" ht="54" customHeight="1">
      <c r="B310" s="34"/>
      <c r="C310" s="35"/>
      <c r="D310" s="35"/>
      <c r="E310" s="35"/>
      <c r="F310" s="257" t="s">
        <v>436</v>
      </c>
      <c r="G310" s="258"/>
      <c r="H310" s="258"/>
      <c r="I310" s="258"/>
      <c r="J310" s="35"/>
      <c r="K310" s="35"/>
      <c r="L310" s="35"/>
      <c r="M310" s="35"/>
      <c r="N310" s="35"/>
      <c r="O310" s="35"/>
      <c r="P310" s="35"/>
      <c r="Q310" s="35"/>
      <c r="R310" s="36"/>
      <c r="T310" s="140"/>
      <c r="U310" s="35"/>
      <c r="V310" s="35"/>
      <c r="W310" s="35"/>
      <c r="X310" s="35"/>
      <c r="Y310" s="35"/>
      <c r="Z310" s="35"/>
      <c r="AA310" s="35"/>
      <c r="AB310" s="35"/>
      <c r="AC310" s="35"/>
      <c r="AD310" s="77"/>
      <c r="AT310" s="17" t="s">
        <v>165</v>
      </c>
      <c r="AU310" s="17" t="s">
        <v>163</v>
      </c>
    </row>
    <row r="311" spans="2:65" s="1" customFormat="1" ht="22.5" customHeight="1">
      <c r="B311" s="34"/>
      <c r="C311" s="167" t="s">
        <v>437</v>
      </c>
      <c r="D311" s="167" t="s">
        <v>158</v>
      </c>
      <c r="E311" s="168" t="s">
        <v>438</v>
      </c>
      <c r="F311" s="253" t="s">
        <v>439</v>
      </c>
      <c r="G311" s="253"/>
      <c r="H311" s="253"/>
      <c r="I311" s="253"/>
      <c r="J311" s="169" t="s">
        <v>161</v>
      </c>
      <c r="K311" s="170">
        <v>2</v>
      </c>
      <c r="L311" s="171">
        <v>0</v>
      </c>
      <c r="M311" s="255">
        <v>0</v>
      </c>
      <c r="N311" s="256"/>
      <c r="O311" s="256"/>
      <c r="P311" s="254">
        <f>ROUND(V311*K311,2)</f>
        <v>0</v>
      </c>
      <c r="Q311" s="254"/>
      <c r="R311" s="36"/>
      <c r="T311" s="172" t="s">
        <v>24</v>
      </c>
      <c r="U311" s="43" t="s">
        <v>47</v>
      </c>
      <c r="V311" s="119">
        <f>L311+M311</f>
        <v>0</v>
      </c>
      <c r="W311" s="119">
        <f>ROUND(L311*K311,2)</f>
        <v>0</v>
      </c>
      <c r="X311" s="119">
        <f>ROUND(M311*K311,2)</f>
        <v>0</v>
      </c>
      <c r="Y311" s="35"/>
      <c r="Z311" s="173">
        <f>Y311*K311</f>
        <v>0</v>
      </c>
      <c r="AA311" s="173">
        <v>0</v>
      </c>
      <c r="AB311" s="173">
        <f>AA311*K311</f>
        <v>0</v>
      </c>
      <c r="AC311" s="173">
        <v>0</v>
      </c>
      <c r="AD311" s="174">
        <f>AC311*K311</f>
        <v>0</v>
      </c>
      <c r="AR311" s="17" t="s">
        <v>162</v>
      </c>
      <c r="AT311" s="17" t="s">
        <v>158</v>
      </c>
      <c r="AU311" s="17" t="s">
        <v>163</v>
      </c>
      <c r="AY311" s="17" t="s">
        <v>157</v>
      </c>
      <c r="BE311" s="106">
        <f>IF(U311="základní",P311,0)</f>
        <v>0</v>
      </c>
      <c r="BF311" s="106">
        <f>IF(U311="snížená",P311,0)</f>
        <v>0</v>
      </c>
      <c r="BG311" s="106">
        <f>IF(U311="zákl. přenesená",P311,0)</f>
        <v>0</v>
      </c>
      <c r="BH311" s="106">
        <f>IF(U311="sníž. přenesená",P311,0)</f>
        <v>0</v>
      </c>
      <c r="BI311" s="106">
        <f>IF(U311="nulová",P311,0)</f>
        <v>0</v>
      </c>
      <c r="BJ311" s="17" t="s">
        <v>26</v>
      </c>
      <c r="BK311" s="106">
        <f>ROUND(V311*K311,2)</f>
        <v>0</v>
      </c>
      <c r="BL311" s="17" t="s">
        <v>162</v>
      </c>
      <c r="BM311" s="17" t="s">
        <v>437</v>
      </c>
    </row>
    <row r="312" spans="2:65" s="1" customFormat="1" ht="54" customHeight="1">
      <c r="B312" s="34"/>
      <c r="C312" s="35"/>
      <c r="D312" s="35"/>
      <c r="E312" s="35"/>
      <c r="F312" s="257" t="s">
        <v>440</v>
      </c>
      <c r="G312" s="258"/>
      <c r="H312" s="258"/>
      <c r="I312" s="258"/>
      <c r="J312" s="35"/>
      <c r="K312" s="35"/>
      <c r="L312" s="35"/>
      <c r="M312" s="35"/>
      <c r="N312" s="35"/>
      <c r="O312" s="35"/>
      <c r="P312" s="35"/>
      <c r="Q312" s="35"/>
      <c r="R312" s="36"/>
      <c r="T312" s="140"/>
      <c r="U312" s="35"/>
      <c r="V312" s="35"/>
      <c r="W312" s="35"/>
      <c r="X312" s="35"/>
      <c r="Y312" s="35"/>
      <c r="Z312" s="35"/>
      <c r="AA312" s="35"/>
      <c r="AB312" s="35"/>
      <c r="AC312" s="35"/>
      <c r="AD312" s="77"/>
      <c r="AT312" s="17" t="s">
        <v>165</v>
      </c>
      <c r="AU312" s="17" t="s">
        <v>163</v>
      </c>
    </row>
    <row r="313" spans="2:65" s="1" customFormat="1" ht="22.5" customHeight="1">
      <c r="B313" s="34"/>
      <c r="C313" s="167" t="s">
        <v>441</v>
      </c>
      <c r="D313" s="167" t="s">
        <v>158</v>
      </c>
      <c r="E313" s="168" t="s">
        <v>442</v>
      </c>
      <c r="F313" s="253" t="s">
        <v>443</v>
      </c>
      <c r="G313" s="253"/>
      <c r="H313" s="253"/>
      <c r="I313" s="253"/>
      <c r="J313" s="169" t="s">
        <v>161</v>
      </c>
      <c r="K313" s="170">
        <v>2</v>
      </c>
      <c r="L313" s="171">
        <v>0</v>
      </c>
      <c r="M313" s="255">
        <v>0</v>
      </c>
      <c r="N313" s="256"/>
      <c r="O313" s="256"/>
      <c r="P313" s="254">
        <f>ROUND(V313*K313,2)</f>
        <v>0</v>
      </c>
      <c r="Q313" s="254"/>
      <c r="R313" s="36"/>
      <c r="T313" s="172" t="s">
        <v>24</v>
      </c>
      <c r="U313" s="43" t="s">
        <v>47</v>
      </c>
      <c r="V313" s="119">
        <f>L313+M313</f>
        <v>0</v>
      </c>
      <c r="W313" s="119">
        <f>ROUND(L313*K313,2)</f>
        <v>0</v>
      </c>
      <c r="X313" s="119">
        <f>ROUND(M313*K313,2)</f>
        <v>0</v>
      </c>
      <c r="Y313" s="35"/>
      <c r="Z313" s="173">
        <f>Y313*K313</f>
        <v>0</v>
      </c>
      <c r="AA313" s="173">
        <v>0</v>
      </c>
      <c r="AB313" s="173">
        <f>AA313*K313</f>
        <v>0</v>
      </c>
      <c r="AC313" s="173">
        <v>0</v>
      </c>
      <c r="AD313" s="174">
        <f>AC313*K313</f>
        <v>0</v>
      </c>
      <c r="AR313" s="17" t="s">
        <v>162</v>
      </c>
      <c r="AT313" s="17" t="s">
        <v>158</v>
      </c>
      <c r="AU313" s="17" t="s">
        <v>163</v>
      </c>
      <c r="AY313" s="17" t="s">
        <v>157</v>
      </c>
      <c r="BE313" s="106">
        <f>IF(U313="základní",P313,0)</f>
        <v>0</v>
      </c>
      <c r="BF313" s="106">
        <f>IF(U313="snížená",P313,0)</f>
        <v>0</v>
      </c>
      <c r="BG313" s="106">
        <f>IF(U313="zákl. přenesená",P313,0)</f>
        <v>0</v>
      </c>
      <c r="BH313" s="106">
        <f>IF(U313="sníž. přenesená",P313,0)</f>
        <v>0</v>
      </c>
      <c r="BI313" s="106">
        <f>IF(U313="nulová",P313,0)</f>
        <v>0</v>
      </c>
      <c r="BJ313" s="17" t="s">
        <v>26</v>
      </c>
      <c r="BK313" s="106">
        <f>ROUND(V313*K313,2)</f>
        <v>0</v>
      </c>
      <c r="BL313" s="17" t="s">
        <v>162</v>
      </c>
      <c r="BM313" s="17" t="s">
        <v>441</v>
      </c>
    </row>
    <row r="314" spans="2:65" s="1" customFormat="1" ht="66" customHeight="1">
      <c r="B314" s="34"/>
      <c r="C314" s="35"/>
      <c r="D314" s="35"/>
      <c r="E314" s="35"/>
      <c r="F314" s="257" t="s">
        <v>444</v>
      </c>
      <c r="G314" s="258"/>
      <c r="H314" s="258"/>
      <c r="I314" s="258"/>
      <c r="J314" s="35"/>
      <c r="K314" s="35"/>
      <c r="L314" s="35"/>
      <c r="M314" s="35"/>
      <c r="N314" s="35"/>
      <c r="O314" s="35"/>
      <c r="P314" s="35"/>
      <c r="Q314" s="35"/>
      <c r="R314" s="36"/>
      <c r="T314" s="140"/>
      <c r="U314" s="35"/>
      <c r="V314" s="35"/>
      <c r="W314" s="35"/>
      <c r="X314" s="35"/>
      <c r="Y314" s="35"/>
      <c r="Z314" s="35"/>
      <c r="AA314" s="35"/>
      <c r="AB314" s="35"/>
      <c r="AC314" s="35"/>
      <c r="AD314" s="77"/>
      <c r="AT314" s="17" t="s">
        <v>165</v>
      </c>
      <c r="AU314" s="17" t="s">
        <v>163</v>
      </c>
    </row>
    <row r="315" spans="2:65" s="1" customFormat="1" ht="31.5" customHeight="1">
      <c r="B315" s="34"/>
      <c r="C315" s="167" t="s">
        <v>445</v>
      </c>
      <c r="D315" s="167" t="s">
        <v>158</v>
      </c>
      <c r="E315" s="168" t="s">
        <v>446</v>
      </c>
      <c r="F315" s="253" t="s">
        <v>447</v>
      </c>
      <c r="G315" s="253"/>
      <c r="H315" s="253"/>
      <c r="I315" s="253"/>
      <c r="J315" s="169" t="s">
        <v>161</v>
      </c>
      <c r="K315" s="170">
        <v>1</v>
      </c>
      <c r="L315" s="171">
        <v>0</v>
      </c>
      <c r="M315" s="255">
        <v>0</v>
      </c>
      <c r="N315" s="256"/>
      <c r="O315" s="256"/>
      <c r="P315" s="254">
        <f>ROUND(V315*K315,2)</f>
        <v>0</v>
      </c>
      <c r="Q315" s="254"/>
      <c r="R315" s="36"/>
      <c r="T315" s="172" t="s">
        <v>24</v>
      </c>
      <c r="U315" s="43" t="s">
        <v>47</v>
      </c>
      <c r="V315" s="119">
        <f>L315+M315</f>
        <v>0</v>
      </c>
      <c r="W315" s="119">
        <f>ROUND(L315*K315,2)</f>
        <v>0</v>
      </c>
      <c r="X315" s="119">
        <f>ROUND(M315*K315,2)</f>
        <v>0</v>
      </c>
      <c r="Y315" s="35"/>
      <c r="Z315" s="173">
        <f>Y315*K315</f>
        <v>0</v>
      </c>
      <c r="AA315" s="173">
        <v>0</v>
      </c>
      <c r="AB315" s="173">
        <f>AA315*K315</f>
        <v>0</v>
      </c>
      <c r="AC315" s="173">
        <v>0</v>
      </c>
      <c r="AD315" s="174">
        <f>AC315*K315</f>
        <v>0</v>
      </c>
      <c r="AR315" s="17" t="s">
        <v>162</v>
      </c>
      <c r="AT315" s="17" t="s">
        <v>158</v>
      </c>
      <c r="AU315" s="17" t="s">
        <v>163</v>
      </c>
      <c r="AY315" s="17" t="s">
        <v>157</v>
      </c>
      <c r="BE315" s="106">
        <f>IF(U315="základní",P315,0)</f>
        <v>0</v>
      </c>
      <c r="BF315" s="106">
        <f>IF(U315="snížená",P315,0)</f>
        <v>0</v>
      </c>
      <c r="BG315" s="106">
        <f>IF(U315="zákl. přenesená",P315,0)</f>
        <v>0</v>
      </c>
      <c r="BH315" s="106">
        <f>IF(U315="sníž. přenesená",P315,0)</f>
        <v>0</v>
      </c>
      <c r="BI315" s="106">
        <f>IF(U315="nulová",P315,0)</f>
        <v>0</v>
      </c>
      <c r="BJ315" s="17" t="s">
        <v>26</v>
      </c>
      <c r="BK315" s="106">
        <f>ROUND(V315*K315,2)</f>
        <v>0</v>
      </c>
      <c r="BL315" s="17" t="s">
        <v>162</v>
      </c>
      <c r="BM315" s="17" t="s">
        <v>445</v>
      </c>
    </row>
    <row r="316" spans="2:65" s="1" customFormat="1" ht="78" customHeight="1">
      <c r="B316" s="34"/>
      <c r="C316" s="35"/>
      <c r="D316" s="35"/>
      <c r="E316" s="35"/>
      <c r="F316" s="257" t="s">
        <v>448</v>
      </c>
      <c r="G316" s="258"/>
      <c r="H316" s="258"/>
      <c r="I316" s="258"/>
      <c r="J316" s="35"/>
      <c r="K316" s="35"/>
      <c r="L316" s="35"/>
      <c r="M316" s="35"/>
      <c r="N316" s="35"/>
      <c r="O316" s="35"/>
      <c r="P316" s="35"/>
      <c r="Q316" s="35"/>
      <c r="R316" s="36"/>
      <c r="T316" s="140"/>
      <c r="U316" s="35"/>
      <c r="V316" s="35"/>
      <c r="W316" s="35"/>
      <c r="X316" s="35"/>
      <c r="Y316" s="35"/>
      <c r="Z316" s="35"/>
      <c r="AA316" s="35"/>
      <c r="AB316" s="35"/>
      <c r="AC316" s="35"/>
      <c r="AD316" s="77"/>
      <c r="AT316" s="17" t="s">
        <v>165</v>
      </c>
      <c r="AU316" s="17" t="s">
        <v>163</v>
      </c>
    </row>
    <row r="317" spans="2:65" s="1" customFormat="1" ht="31.5" customHeight="1">
      <c r="B317" s="34"/>
      <c r="C317" s="167" t="s">
        <v>449</v>
      </c>
      <c r="D317" s="167" t="s">
        <v>158</v>
      </c>
      <c r="E317" s="168" t="s">
        <v>450</v>
      </c>
      <c r="F317" s="253" t="s">
        <v>451</v>
      </c>
      <c r="G317" s="253"/>
      <c r="H317" s="253"/>
      <c r="I317" s="253"/>
      <c r="J317" s="169" t="s">
        <v>161</v>
      </c>
      <c r="K317" s="170">
        <v>4</v>
      </c>
      <c r="L317" s="171">
        <v>0</v>
      </c>
      <c r="M317" s="255">
        <v>0</v>
      </c>
      <c r="N317" s="256"/>
      <c r="O317" s="256"/>
      <c r="P317" s="254">
        <f>ROUND(V317*K317,2)</f>
        <v>0</v>
      </c>
      <c r="Q317" s="254"/>
      <c r="R317" s="36"/>
      <c r="T317" s="172" t="s">
        <v>24</v>
      </c>
      <c r="U317" s="43" t="s">
        <v>47</v>
      </c>
      <c r="V317" s="119">
        <f>L317+M317</f>
        <v>0</v>
      </c>
      <c r="W317" s="119">
        <f>ROUND(L317*K317,2)</f>
        <v>0</v>
      </c>
      <c r="X317" s="119">
        <f>ROUND(M317*K317,2)</f>
        <v>0</v>
      </c>
      <c r="Y317" s="35"/>
      <c r="Z317" s="173">
        <f>Y317*K317</f>
        <v>0</v>
      </c>
      <c r="AA317" s="173">
        <v>0</v>
      </c>
      <c r="AB317" s="173">
        <f>AA317*K317</f>
        <v>0</v>
      </c>
      <c r="AC317" s="173">
        <v>0</v>
      </c>
      <c r="AD317" s="174">
        <f>AC317*K317</f>
        <v>0</v>
      </c>
      <c r="AR317" s="17" t="s">
        <v>162</v>
      </c>
      <c r="AT317" s="17" t="s">
        <v>158</v>
      </c>
      <c r="AU317" s="17" t="s">
        <v>163</v>
      </c>
      <c r="AY317" s="17" t="s">
        <v>157</v>
      </c>
      <c r="BE317" s="106">
        <f>IF(U317="základní",P317,0)</f>
        <v>0</v>
      </c>
      <c r="BF317" s="106">
        <f>IF(U317="snížená",P317,0)</f>
        <v>0</v>
      </c>
      <c r="BG317" s="106">
        <f>IF(U317="zákl. přenesená",P317,0)</f>
        <v>0</v>
      </c>
      <c r="BH317" s="106">
        <f>IF(U317="sníž. přenesená",P317,0)</f>
        <v>0</v>
      </c>
      <c r="BI317" s="106">
        <f>IF(U317="nulová",P317,0)</f>
        <v>0</v>
      </c>
      <c r="BJ317" s="17" t="s">
        <v>26</v>
      </c>
      <c r="BK317" s="106">
        <f>ROUND(V317*K317,2)</f>
        <v>0</v>
      </c>
      <c r="BL317" s="17" t="s">
        <v>162</v>
      </c>
      <c r="BM317" s="17" t="s">
        <v>449</v>
      </c>
    </row>
    <row r="318" spans="2:65" s="1" customFormat="1" ht="78" customHeight="1">
      <c r="B318" s="34"/>
      <c r="C318" s="35"/>
      <c r="D318" s="35"/>
      <c r="E318" s="35"/>
      <c r="F318" s="257" t="s">
        <v>452</v>
      </c>
      <c r="G318" s="258"/>
      <c r="H318" s="258"/>
      <c r="I318" s="258"/>
      <c r="J318" s="35"/>
      <c r="K318" s="35"/>
      <c r="L318" s="35"/>
      <c r="M318" s="35"/>
      <c r="N318" s="35"/>
      <c r="O318" s="35"/>
      <c r="P318" s="35"/>
      <c r="Q318" s="35"/>
      <c r="R318" s="36"/>
      <c r="T318" s="140"/>
      <c r="U318" s="35"/>
      <c r="V318" s="35"/>
      <c r="W318" s="35"/>
      <c r="X318" s="35"/>
      <c r="Y318" s="35"/>
      <c r="Z318" s="35"/>
      <c r="AA318" s="35"/>
      <c r="AB318" s="35"/>
      <c r="AC318" s="35"/>
      <c r="AD318" s="77"/>
      <c r="AT318" s="17" t="s">
        <v>165</v>
      </c>
      <c r="AU318" s="17" t="s">
        <v>163</v>
      </c>
    </row>
    <row r="319" spans="2:65" s="1" customFormat="1" ht="22.5" customHeight="1">
      <c r="B319" s="34"/>
      <c r="C319" s="167" t="s">
        <v>453</v>
      </c>
      <c r="D319" s="167" t="s">
        <v>158</v>
      </c>
      <c r="E319" s="168" t="s">
        <v>454</v>
      </c>
      <c r="F319" s="253" t="s">
        <v>455</v>
      </c>
      <c r="G319" s="253"/>
      <c r="H319" s="253"/>
      <c r="I319" s="253"/>
      <c r="J319" s="169" t="s">
        <v>161</v>
      </c>
      <c r="K319" s="170">
        <v>4</v>
      </c>
      <c r="L319" s="171">
        <v>0</v>
      </c>
      <c r="M319" s="255">
        <v>0</v>
      </c>
      <c r="N319" s="256"/>
      <c r="O319" s="256"/>
      <c r="P319" s="254">
        <f>ROUND(V319*K319,2)</f>
        <v>0</v>
      </c>
      <c r="Q319" s="254"/>
      <c r="R319" s="36"/>
      <c r="T319" s="172" t="s">
        <v>24</v>
      </c>
      <c r="U319" s="43" t="s">
        <v>47</v>
      </c>
      <c r="V319" s="119">
        <f>L319+M319</f>
        <v>0</v>
      </c>
      <c r="W319" s="119">
        <f>ROUND(L319*K319,2)</f>
        <v>0</v>
      </c>
      <c r="X319" s="119">
        <f>ROUND(M319*K319,2)</f>
        <v>0</v>
      </c>
      <c r="Y319" s="35"/>
      <c r="Z319" s="173">
        <f>Y319*K319</f>
        <v>0</v>
      </c>
      <c r="AA319" s="173">
        <v>0</v>
      </c>
      <c r="AB319" s="173">
        <f>AA319*K319</f>
        <v>0</v>
      </c>
      <c r="AC319" s="173">
        <v>0</v>
      </c>
      <c r="AD319" s="174">
        <f>AC319*K319</f>
        <v>0</v>
      </c>
      <c r="AR319" s="17" t="s">
        <v>162</v>
      </c>
      <c r="AT319" s="17" t="s">
        <v>158</v>
      </c>
      <c r="AU319" s="17" t="s">
        <v>163</v>
      </c>
      <c r="AY319" s="17" t="s">
        <v>157</v>
      </c>
      <c r="BE319" s="106">
        <f>IF(U319="základní",P319,0)</f>
        <v>0</v>
      </c>
      <c r="BF319" s="106">
        <f>IF(U319="snížená",P319,0)</f>
        <v>0</v>
      </c>
      <c r="BG319" s="106">
        <f>IF(U319="zákl. přenesená",P319,0)</f>
        <v>0</v>
      </c>
      <c r="BH319" s="106">
        <f>IF(U319="sníž. přenesená",P319,0)</f>
        <v>0</v>
      </c>
      <c r="BI319" s="106">
        <f>IF(U319="nulová",P319,0)</f>
        <v>0</v>
      </c>
      <c r="BJ319" s="17" t="s">
        <v>26</v>
      </c>
      <c r="BK319" s="106">
        <f>ROUND(V319*K319,2)</f>
        <v>0</v>
      </c>
      <c r="BL319" s="17" t="s">
        <v>162</v>
      </c>
      <c r="BM319" s="17" t="s">
        <v>453</v>
      </c>
    </row>
    <row r="320" spans="2:65" s="1" customFormat="1" ht="54" customHeight="1">
      <c r="B320" s="34"/>
      <c r="C320" s="35"/>
      <c r="D320" s="35"/>
      <c r="E320" s="35"/>
      <c r="F320" s="257" t="s">
        <v>456</v>
      </c>
      <c r="G320" s="258"/>
      <c r="H320" s="258"/>
      <c r="I320" s="258"/>
      <c r="J320" s="35"/>
      <c r="K320" s="35"/>
      <c r="L320" s="35"/>
      <c r="M320" s="35"/>
      <c r="N320" s="35"/>
      <c r="O320" s="35"/>
      <c r="P320" s="35"/>
      <c r="Q320" s="35"/>
      <c r="R320" s="36"/>
      <c r="T320" s="140"/>
      <c r="U320" s="35"/>
      <c r="V320" s="35"/>
      <c r="W320" s="35"/>
      <c r="X320" s="35"/>
      <c r="Y320" s="35"/>
      <c r="Z320" s="35"/>
      <c r="AA320" s="35"/>
      <c r="AB320" s="35"/>
      <c r="AC320" s="35"/>
      <c r="AD320" s="77"/>
      <c r="AT320" s="17" t="s">
        <v>165</v>
      </c>
      <c r="AU320" s="17" t="s">
        <v>163</v>
      </c>
    </row>
    <row r="321" spans="2:65" s="1" customFormat="1" ht="22.5" customHeight="1">
      <c r="B321" s="34"/>
      <c r="C321" s="167" t="s">
        <v>457</v>
      </c>
      <c r="D321" s="167" t="s">
        <v>158</v>
      </c>
      <c r="E321" s="168" t="s">
        <v>458</v>
      </c>
      <c r="F321" s="253" t="s">
        <v>198</v>
      </c>
      <c r="G321" s="253"/>
      <c r="H321" s="253"/>
      <c r="I321" s="253"/>
      <c r="J321" s="169" t="s">
        <v>161</v>
      </c>
      <c r="K321" s="170">
        <v>2</v>
      </c>
      <c r="L321" s="171">
        <v>0</v>
      </c>
      <c r="M321" s="255">
        <v>0</v>
      </c>
      <c r="N321" s="256"/>
      <c r="O321" s="256"/>
      <c r="P321" s="254">
        <f>ROUND(V321*K321,2)</f>
        <v>0</v>
      </c>
      <c r="Q321" s="254"/>
      <c r="R321" s="36"/>
      <c r="T321" s="172" t="s">
        <v>24</v>
      </c>
      <c r="U321" s="43" t="s">
        <v>47</v>
      </c>
      <c r="V321" s="119">
        <f>L321+M321</f>
        <v>0</v>
      </c>
      <c r="W321" s="119">
        <f>ROUND(L321*K321,2)</f>
        <v>0</v>
      </c>
      <c r="X321" s="119">
        <f>ROUND(M321*K321,2)</f>
        <v>0</v>
      </c>
      <c r="Y321" s="35"/>
      <c r="Z321" s="173">
        <f>Y321*K321</f>
        <v>0</v>
      </c>
      <c r="AA321" s="173">
        <v>0</v>
      </c>
      <c r="AB321" s="173">
        <f>AA321*K321</f>
        <v>0</v>
      </c>
      <c r="AC321" s="173">
        <v>0</v>
      </c>
      <c r="AD321" s="174">
        <f>AC321*K321</f>
        <v>0</v>
      </c>
      <c r="AR321" s="17" t="s">
        <v>162</v>
      </c>
      <c r="AT321" s="17" t="s">
        <v>158</v>
      </c>
      <c r="AU321" s="17" t="s">
        <v>163</v>
      </c>
      <c r="AY321" s="17" t="s">
        <v>157</v>
      </c>
      <c r="BE321" s="106">
        <f>IF(U321="základní",P321,0)</f>
        <v>0</v>
      </c>
      <c r="BF321" s="106">
        <f>IF(U321="snížená",P321,0)</f>
        <v>0</v>
      </c>
      <c r="BG321" s="106">
        <f>IF(U321="zákl. přenesená",P321,0)</f>
        <v>0</v>
      </c>
      <c r="BH321" s="106">
        <f>IF(U321="sníž. přenesená",P321,0)</f>
        <v>0</v>
      </c>
      <c r="BI321" s="106">
        <f>IF(U321="nulová",P321,0)</f>
        <v>0</v>
      </c>
      <c r="BJ321" s="17" t="s">
        <v>26</v>
      </c>
      <c r="BK321" s="106">
        <f>ROUND(V321*K321,2)</f>
        <v>0</v>
      </c>
      <c r="BL321" s="17" t="s">
        <v>162</v>
      </c>
      <c r="BM321" s="17" t="s">
        <v>457</v>
      </c>
    </row>
    <row r="322" spans="2:65" s="1" customFormat="1" ht="90" customHeight="1">
      <c r="B322" s="34"/>
      <c r="C322" s="35"/>
      <c r="D322" s="35"/>
      <c r="E322" s="35"/>
      <c r="F322" s="257" t="s">
        <v>199</v>
      </c>
      <c r="G322" s="258"/>
      <c r="H322" s="258"/>
      <c r="I322" s="258"/>
      <c r="J322" s="35"/>
      <c r="K322" s="35"/>
      <c r="L322" s="35"/>
      <c r="M322" s="35"/>
      <c r="N322" s="35"/>
      <c r="O322" s="35"/>
      <c r="P322" s="35"/>
      <c r="Q322" s="35"/>
      <c r="R322" s="36"/>
      <c r="T322" s="140"/>
      <c r="U322" s="35"/>
      <c r="V322" s="35"/>
      <c r="W322" s="35"/>
      <c r="X322" s="35"/>
      <c r="Y322" s="35"/>
      <c r="Z322" s="35"/>
      <c r="AA322" s="35"/>
      <c r="AB322" s="35"/>
      <c r="AC322" s="35"/>
      <c r="AD322" s="77"/>
      <c r="AT322" s="17" t="s">
        <v>165</v>
      </c>
      <c r="AU322" s="17" t="s">
        <v>163</v>
      </c>
    </row>
    <row r="323" spans="2:65" s="1" customFormat="1" ht="22.5" customHeight="1">
      <c r="B323" s="34"/>
      <c r="C323" s="167" t="s">
        <v>459</v>
      </c>
      <c r="D323" s="167" t="s">
        <v>158</v>
      </c>
      <c r="E323" s="168" t="s">
        <v>460</v>
      </c>
      <c r="F323" s="253" t="s">
        <v>461</v>
      </c>
      <c r="G323" s="253"/>
      <c r="H323" s="253"/>
      <c r="I323" s="253"/>
      <c r="J323" s="169" t="s">
        <v>161</v>
      </c>
      <c r="K323" s="170">
        <v>1</v>
      </c>
      <c r="L323" s="171">
        <v>0</v>
      </c>
      <c r="M323" s="255">
        <v>0</v>
      </c>
      <c r="N323" s="256"/>
      <c r="O323" s="256"/>
      <c r="P323" s="254">
        <f>ROUND(V323*K323,2)</f>
        <v>0</v>
      </c>
      <c r="Q323" s="254"/>
      <c r="R323" s="36"/>
      <c r="T323" s="172" t="s">
        <v>24</v>
      </c>
      <c r="U323" s="43" t="s">
        <v>47</v>
      </c>
      <c r="V323" s="119">
        <f>L323+M323</f>
        <v>0</v>
      </c>
      <c r="W323" s="119">
        <f>ROUND(L323*K323,2)</f>
        <v>0</v>
      </c>
      <c r="X323" s="119">
        <f>ROUND(M323*K323,2)</f>
        <v>0</v>
      </c>
      <c r="Y323" s="35"/>
      <c r="Z323" s="173">
        <f>Y323*K323</f>
        <v>0</v>
      </c>
      <c r="AA323" s="173">
        <v>0</v>
      </c>
      <c r="AB323" s="173">
        <f>AA323*K323</f>
        <v>0</v>
      </c>
      <c r="AC323" s="173">
        <v>0</v>
      </c>
      <c r="AD323" s="174">
        <f>AC323*K323</f>
        <v>0</v>
      </c>
      <c r="AR323" s="17" t="s">
        <v>162</v>
      </c>
      <c r="AT323" s="17" t="s">
        <v>158</v>
      </c>
      <c r="AU323" s="17" t="s">
        <v>163</v>
      </c>
      <c r="AY323" s="17" t="s">
        <v>157</v>
      </c>
      <c r="BE323" s="106">
        <f>IF(U323="základní",P323,0)</f>
        <v>0</v>
      </c>
      <c r="BF323" s="106">
        <f>IF(U323="snížená",P323,0)</f>
        <v>0</v>
      </c>
      <c r="BG323" s="106">
        <f>IF(U323="zákl. přenesená",P323,0)</f>
        <v>0</v>
      </c>
      <c r="BH323" s="106">
        <f>IF(U323="sníž. přenesená",P323,0)</f>
        <v>0</v>
      </c>
      <c r="BI323" s="106">
        <f>IF(U323="nulová",P323,0)</f>
        <v>0</v>
      </c>
      <c r="BJ323" s="17" t="s">
        <v>26</v>
      </c>
      <c r="BK323" s="106">
        <f>ROUND(V323*K323,2)</f>
        <v>0</v>
      </c>
      <c r="BL323" s="17" t="s">
        <v>162</v>
      </c>
      <c r="BM323" s="17" t="s">
        <v>459</v>
      </c>
    </row>
    <row r="324" spans="2:65" s="1" customFormat="1" ht="90" customHeight="1">
      <c r="B324" s="34"/>
      <c r="C324" s="35"/>
      <c r="D324" s="35"/>
      <c r="E324" s="35"/>
      <c r="F324" s="257" t="s">
        <v>462</v>
      </c>
      <c r="G324" s="258"/>
      <c r="H324" s="258"/>
      <c r="I324" s="258"/>
      <c r="J324" s="35"/>
      <c r="K324" s="35"/>
      <c r="L324" s="35"/>
      <c r="M324" s="35"/>
      <c r="N324" s="35"/>
      <c r="O324" s="35"/>
      <c r="P324" s="35"/>
      <c r="Q324" s="35"/>
      <c r="R324" s="36"/>
      <c r="T324" s="140"/>
      <c r="U324" s="35"/>
      <c r="V324" s="35"/>
      <c r="W324" s="35"/>
      <c r="X324" s="35"/>
      <c r="Y324" s="35"/>
      <c r="Z324" s="35"/>
      <c r="AA324" s="35"/>
      <c r="AB324" s="35"/>
      <c r="AC324" s="35"/>
      <c r="AD324" s="77"/>
      <c r="AT324" s="17" t="s">
        <v>165</v>
      </c>
      <c r="AU324" s="17" t="s">
        <v>163</v>
      </c>
    </row>
    <row r="325" spans="2:65" s="1" customFormat="1" ht="44.25" customHeight="1">
      <c r="B325" s="34"/>
      <c r="C325" s="167" t="s">
        <v>463</v>
      </c>
      <c r="D325" s="167" t="s">
        <v>158</v>
      </c>
      <c r="E325" s="168" t="s">
        <v>464</v>
      </c>
      <c r="F325" s="253" t="s">
        <v>206</v>
      </c>
      <c r="G325" s="253"/>
      <c r="H325" s="253"/>
      <c r="I325" s="253"/>
      <c r="J325" s="169" t="s">
        <v>207</v>
      </c>
      <c r="K325" s="170">
        <v>5</v>
      </c>
      <c r="L325" s="171">
        <v>0</v>
      </c>
      <c r="M325" s="255">
        <v>0</v>
      </c>
      <c r="N325" s="256"/>
      <c r="O325" s="256"/>
      <c r="P325" s="254">
        <f>ROUND(V325*K325,2)</f>
        <v>0</v>
      </c>
      <c r="Q325" s="254"/>
      <c r="R325" s="36"/>
      <c r="T325" s="172" t="s">
        <v>24</v>
      </c>
      <c r="U325" s="43" t="s">
        <v>47</v>
      </c>
      <c r="V325" s="119">
        <f>L325+M325</f>
        <v>0</v>
      </c>
      <c r="W325" s="119">
        <f>ROUND(L325*K325,2)</f>
        <v>0</v>
      </c>
      <c r="X325" s="119">
        <f>ROUND(M325*K325,2)</f>
        <v>0</v>
      </c>
      <c r="Y325" s="35"/>
      <c r="Z325" s="173">
        <f>Y325*K325</f>
        <v>0</v>
      </c>
      <c r="AA325" s="173">
        <v>0</v>
      </c>
      <c r="AB325" s="173">
        <f>AA325*K325</f>
        <v>0</v>
      </c>
      <c r="AC325" s="173">
        <v>0</v>
      </c>
      <c r="AD325" s="174">
        <f>AC325*K325</f>
        <v>0</v>
      </c>
      <c r="AR325" s="17" t="s">
        <v>162</v>
      </c>
      <c r="AT325" s="17" t="s">
        <v>158</v>
      </c>
      <c r="AU325" s="17" t="s">
        <v>163</v>
      </c>
      <c r="AY325" s="17" t="s">
        <v>157</v>
      </c>
      <c r="BE325" s="106">
        <f>IF(U325="základní",P325,0)</f>
        <v>0</v>
      </c>
      <c r="BF325" s="106">
        <f>IF(U325="snížená",P325,0)</f>
        <v>0</v>
      </c>
      <c r="BG325" s="106">
        <f>IF(U325="zákl. přenesená",P325,0)</f>
        <v>0</v>
      </c>
      <c r="BH325" s="106">
        <f>IF(U325="sníž. přenesená",P325,0)</f>
        <v>0</v>
      </c>
      <c r="BI325" s="106">
        <f>IF(U325="nulová",P325,0)</f>
        <v>0</v>
      </c>
      <c r="BJ325" s="17" t="s">
        <v>26</v>
      </c>
      <c r="BK325" s="106">
        <f>ROUND(V325*K325,2)</f>
        <v>0</v>
      </c>
      <c r="BL325" s="17" t="s">
        <v>162</v>
      </c>
      <c r="BM325" s="17" t="s">
        <v>463</v>
      </c>
    </row>
    <row r="326" spans="2:65" s="1" customFormat="1" ht="30" customHeight="1">
      <c r="B326" s="34"/>
      <c r="C326" s="35"/>
      <c r="D326" s="35"/>
      <c r="E326" s="35"/>
      <c r="F326" s="257" t="s">
        <v>206</v>
      </c>
      <c r="G326" s="258"/>
      <c r="H326" s="258"/>
      <c r="I326" s="258"/>
      <c r="J326" s="35"/>
      <c r="K326" s="35"/>
      <c r="L326" s="35"/>
      <c r="M326" s="35"/>
      <c r="N326" s="35"/>
      <c r="O326" s="35"/>
      <c r="P326" s="35"/>
      <c r="Q326" s="35"/>
      <c r="R326" s="36"/>
      <c r="T326" s="140"/>
      <c r="U326" s="35"/>
      <c r="V326" s="35"/>
      <c r="W326" s="35"/>
      <c r="X326" s="35"/>
      <c r="Y326" s="35"/>
      <c r="Z326" s="35"/>
      <c r="AA326" s="35"/>
      <c r="AB326" s="35"/>
      <c r="AC326" s="35"/>
      <c r="AD326" s="77"/>
      <c r="AT326" s="17" t="s">
        <v>165</v>
      </c>
      <c r="AU326" s="17" t="s">
        <v>163</v>
      </c>
    </row>
    <row r="327" spans="2:65" s="1" customFormat="1" ht="44.25" customHeight="1">
      <c r="B327" s="34"/>
      <c r="C327" s="167" t="s">
        <v>465</v>
      </c>
      <c r="D327" s="167" t="s">
        <v>158</v>
      </c>
      <c r="E327" s="168" t="s">
        <v>466</v>
      </c>
      <c r="F327" s="253" t="s">
        <v>209</v>
      </c>
      <c r="G327" s="253"/>
      <c r="H327" s="253"/>
      <c r="I327" s="253"/>
      <c r="J327" s="169" t="s">
        <v>210</v>
      </c>
      <c r="K327" s="170">
        <v>100</v>
      </c>
      <c r="L327" s="171">
        <v>0</v>
      </c>
      <c r="M327" s="255">
        <v>0</v>
      </c>
      <c r="N327" s="256"/>
      <c r="O327" s="256"/>
      <c r="P327" s="254">
        <f>ROUND(V327*K327,2)</f>
        <v>0</v>
      </c>
      <c r="Q327" s="254"/>
      <c r="R327" s="36"/>
      <c r="T327" s="172" t="s">
        <v>24</v>
      </c>
      <c r="U327" s="43" t="s">
        <v>47</v>
      </c>
      <c r="V327" s="119">
        <f>L327+M327</f>
        <v>0</v>
      </c>
      <c r="W327" s="119">
        <f>ROUND(L327*K327,2)</f>
        <v>0</v>
      </c>
      <c r="X327" s="119">
        <f>ROUND(M327*K327,2)</f>
        <v>0</v>
      </c>
      <c r="Y327" s="35"/>
      <c r="Z327" s="173">
        <f>Y327*K327</f>
        <v>0</v>
      </c>
      <c r="AA327" s="173">
        <v>0</v>
      </c>
      <c r="AB327" s="173">
        <f>AA327*K327</f>
        <v>0</v>
      </c>
      <c r="AC327" s="173">
        <v>0</v>
      </c>
      <c r="AD327" s="174">
        <f>AC327*K327</f>
        <v>0</v>
      </c>
      <c r="AR327" s="17" t="s">
        <v>162</v>
      </c>
      <c r="AT327" s="17" t="s">
        <v>158</v>
      </c>
      <c r="AU327" s="17" t="s">
        <v>163</v>
      </c>
      <c r="AY327" s="17" t="s">
        <v>157</v>
      </c>
      <c r="BE327" s="106">
        <f>IF(U327="základní",P327,0)</f>
        <v>0</v>
      </c>
      <c r="BF327" s="106">
        <f>IF(U327="snížená",P327,0)</f>
        <v>0</v>
      </c>
      <c r="BG327" s="106">
        <f>IF(U327="zákl. přenesená",P327,0)</f>
        <v>0</v>
      </c>
      <c r="BH327" s="106">
        <f>IF(U327="sníž. přenesená",P327,0)</f>
        <v>0</v>
      </c>
      <c r="BI327" s="106">
        <f>IF(U327="nulová",P327,0)</f>
        <v>0</v>
      </c>
      <c r="BJ327" s="17" t="s">
        <v>26</v>
      </c>
      <c r="BK327" s="106">
        <f>ROUND(V327*K327,2)</f>
        <v>0</v>
      </c>
      <c r="BL327" s="17" t="s">
        <v>162</v>
      </c>
      <c r="BM327" s="17" t="s">
        <v>465</v>
      </c>
    </row>
    <row r="328" spans="2:65" s="1" customFormat="1" ht="30" customHeight="1">
      <c r="B328" s="34"/>
      <c r="C328" s="35"/>
      <c r="D328" s="35"/>
      <c r="E328" s="35"/>
      <c r="F328" s="257" t="s">
        <v>209</v>
      </c>
      <c r="G328" s="258"/>
      <c r="H328" s="258"/>
      <c r="I328" s="258"/>
      <c r="J328" s="35"/>
      <c r="K328" s="35"/>
      <c r="L328" s="35"/>
      <c r="M328" s="35"/>
      <c r="N328" s="35"/>
      <c r="O328" s="35"/>
      <c r="P328" s="35"/>
      <c r="Q328" s="35"/>
      <c r="R328" s="36"/>
      <c r="T328" s="140"/>
      <c r="U328" s="35"/>
      <c r="V328" s="35"/>
      <c r="W328" s="35"/>
      <c r="X328" s="35"/>
      <c r="Y328" s="35"/>
      <c r="Z328" s="35"/>
      <c r="AA328" s="35"/>
      <c r="AB328" s="35"/>
      <c r="AC328" s="35"/>
      <c r="AD328" s="77"/>
      <c r="AT328" s="17" t="s">
        <v>165</v>
      </c>
      <c r="AU328" s="17" t="s">
        <v>163</v>
      </c>
    </row>
    <row r="329" spans="2:65" s="1" customFormat="1" ht="44.25" customHeight="1">
      <c r="B329" s="34"/>
      <c r="C329" s="167" t="s">
        <v>467</v>
      </c>
      <c r="D329" s="167" t="s">
        <v>158</v>
      </c>
      <c r="E329" s="168" t="s">
        <v>468</v>
      </c>
      <c r="F329" s="253" t="s">
        <v>212</v>
      </c>
      <c r="G329" s="253"/>
      <c r="H329" s="253"/>
      <c r="I329" s="253"/>
      <c r="J329" s="169" t="s">
        <v>207</v>
      </c>
      <c r="K329" s="170">
        <v>120</v>
      </c>
      <c r="L329" s="171">
        <v>0</v>
      </c>
      <c r="M329" s="255">
        <v>0</v>
      </c>
      <c r="N329" s="256"/>
      <c r="O329" s="256"/>
      <c r="P329" s="254">
        <f>ROUND(V329*K329,2)</f>
        <v>0</v>
      </c>
      <c r="Q329" s="254"/>
      <c r="R329" s="36"/>
      <c r="T329" s="172" t="s">
        <v>24</v>
      </c>
      <c r="U329" s="43" t="s">
        <v>47</v>
      </c>
      <c r="V329" s="119">
        <f>L329+M329</f>
        <v>0</v>
      </c>
      <c r="W329" s="119">
        <f>ROUND(L329*K329,2)</f>
        <v>0</v>
      </c>
      <c r="X329" s="119">
        <f>ROUND(M329*K329,2)</f>
        <v>0</v>
      </c>
      <c r="Y329" s="35"/>
      <c r="Z329" s="173">
        <f>Y329*K329</f>
        <v>0</v>
      </c>
      <c r="AA329" s="173">
        <v>0</v>
      </c>
      <c r="AB329" s="173">
        <f>AA329*K329</f>
        <v>0</v>
      </c>
      <c r="AC329" s="173">
        <v>0</v>
      </c>
      <c r="AD329" s="174">
        <f>AC329*K329</f>
        <v>0</v>
      </c>
      <c r="AR329" s="17" t="s">
        <v>162</v>
      </c>
      <c r="AT329" s="17" t="s">
        <v>158</v>
      </c>
      <c r="AU329" s="17" t="s">
        <v>163</v>
      </c>
      <c r="AY329" s="17" t="s">
        <v>157</v>
      </c>
      <c r="BE329" s="106">
        <f>IF(U329="základní",P329,0)</f>
        <v>0</v>
      </c>
      <c r="BF329" s="106">
        <f>IF(U329="snížená",P329,0)</f>
        <v>0</v>
      </c>
      <c r="BG329" s="106">
        <f>IF(U329="zákl. přenesená",P329,0)</f>
        <v>0</v>
      </c>
      <c r="BH329" s="106">
        <f>IF(U329="sníž. přenesená",P329,0)</f>
        <v>0</v>
      </c>
      <c r="BI329" s="106">
        <f>IF(U329="nulová",P329,0)</f>
        <v>0</v>
      </c>
      <c r="BJ329" s="17" t="s">
        <v>26</v>
      </c>
      <c r="BK329" s="106">
        <f>ROUND(V329*K329,2)</f>
        <v>0</v>
      </c>
      <c r="BL329" s="17" t="s">
        <v>162</v>
      </c>
      <c r="BM329" s="17" t="s">
        <v>467</v>
      </c>
    </row>
    <row r="330" spans="2:65" s="1" customFormat="1" ht="30" customHeight="1">
      <c r="B330" s="34"/>
      <c r="C330" s="35"/>
      <c r="D330" s="35"/>
      <c r="E330" s="35"/>
      <c r="F330" s="257" t="s">
        <v>212</v>
      </c>
      <c r="G330" s="258"/>
      <c r="H330" s="258"/>
      <c r="I330" s="258"/>
      <c r="J330" s="35"/>
      <c r="K330" s="35"/>
      <c r="L330" s="35"/>
      <c r="M330" s="35"/>
      <c r="N330" s="35"/>
      <c r="O330" s="35"/>
      <c r="P330" s="35"/>
      <c r="Q330" s="35"/>
      <c r="R330" s="36"/>
      <c r="T330" s="140"/>
      <c r="U330" s="35"/>
      <c r="V330" s="35"/>
      <c r="W330" s="35"/>
      <c r="X330" s="35"/>
      <c r="Y330" s="35"/>
      <c r="Z330" s="35"/>
      <c r="AA330" s="35"/>
      <c r="AB330" s="35"/>
      <c r="AC330" s="35"/>
      <c r="AD330" s="77"/>
      <c r="AT330" s="17" t="s">
        <v>165</v>
      </c>
      <c r="AU330" s="17" t="s">
        <v>163</v>
      </c>
    </row>
    <row r="331" spans="2:65" s="1" customFormat="1" ht="31.5" customHeight="1">
      <c r="B331" s="34"/>
      <c r="C331" s="167" t="s">
        <v>469</v>
      </c>
      <c r="D331" s="167" t="s">
        <v>158</v>
      </c>
      <c r="E331" s="168" t="s">
        <v>470</v>
      </c>
      <c r="F331" s="253" t="s">
        <v>219</v>
      </c>
      <c r="G331" s="253"/>
      <c r="H331" s="253"/>
      <c r="I331" s="253"/>
      <c r="J331" s="169" t="s">
        <v>220</v>
      </c>
      <c r="K331" s="170">
        <v>150</v>
      </c>
      <c r="L331" s="171">
        <v>0</v>
      </c>
      <c r="M331" s="255">
        <v>0</v>
      </c>
      <c r="N331" s="256"/>
      <c r="O331" s="256"/>
      <c r="P331" s="254">
        <f>ROUND(V331*K331,2)</f>
        <v>0</v>
      </c>
      <c r="Q331" s="254"/>
      <c r="R331" s="36"/>
      <c r="T331" s="172" t="s">
        <v>24</v>
      </c>
      <c r="U331" s="43" t="s">
        <v>47</v>
      </c>
      <c r="V331" s="119">
        <f>L331+M331</f>
        <v>0</v>
      </c>
      <c r="W331" s="119">
        <f>ROUND(L331*K331,2)</f>
        <v>0</v>
      </c>
      <c r="X331" s="119">
        <f>ROUND(M331*K331,2)</f>
        <v>0</v>
      </c>
      <c r="Y331" s="35"/>
      <c r="Z331" s="173">
        <f>Y331*K331</f>
        <v>0</v>
      </c>
      <c r="AA331" s="173">
        <v>0</v>
      </c>
      <c r="AB331" s="173">
        <f>AA331*K331</f>
        <v>0</v>
      </c>
      <c r="AC331" s="173">
        <v>0</v>
      </c>
      <c r="AD331" s="174">
        <f>AC331*K331</f>
        <v>0</v>
      </c>
      <c r="AR331" s="17" t="s">
        <v>162</v>
      </c>
      <c r="AT331" s="17" t="s">
        <v>158</v>
      </c>
      <c r="AU331" s="17" t="s">
        <v>163</v>
      </c>
      <c r="AY331" s="17" t="s">
        <v>157</v>
      </c>
      <c r="BE331" s="106">
        <f>IF(U331="základní",P331,0)</f>
        <v>0</v>
      </c>
      <c r="BF331" s="106">
        <f>IF(U331="snížená",P331,0)</f>
        <v>0</v>
      </c>
      <c r="BG331" s="106">
        <f>IF(U331="zákl. přenesená",P331,0)</f>
        <v>0</v>
      </c>
      <c r="BH331" s="106">
        <f>IF(U331="sníž. přenesená",P331,0)</f>
        <v>0</v>
      </c>
      <c r="BI331" s="106">
        <f>IF(U331="nulová",P331,0)</f>
        <v>0</v>
      </c>
      <c r="BJ331" s="17" t="s">
        <v>26</v>
      </c>
      <c r="BK331" s="106">
        <f>ROUND(V331*K331,2)</f>
        <v>0</v>
      </c>
      <c r="BL331" s="17" t="s">
        <v>162</v>
      </c>
      <c r="BM331" s="17" t="s">
        <v>469</v>
      </c>
    </row>
    <row r="332" spans="2:65" s="1" customFormat="1" ht="54" customHeight="1">
      <c r="B332" s="34"/>
      <c r="C332" s="35"/>
      <c r="D332" s="35"/>
      <c r="E332" s="35"/>
      <c r="F332" s="257" t="s">
        <v>221</v>
      </c>
      <c r="G332" s="258"/>
      <c r="H332" s="258"/>
      <c r="I332" s="258"/>
      <c r="J332" s="35"/>
      <c r="K332" s="35"/>
      <c r="L332" s="35"/>
      <c r="M332" s="35"/>
      <c r="N332" s="35"/>
      <c r="O332" s="35"/>
      <c r="P332" s="35"/>
      <c r="Q332" s="35"/>
      <c r="R332" s="36"/>
      <c r="T332" s="140"/>
      <c r="U332" s="35"/>
      <c r="V332" s="35"/>
      <c r="W332" s="35"/>
      <c r="X332" s="35"/>
      <c r="Y332" s="35"/>
      <c r="Z332" s="35"/>
      <c r="AA332" s="35"/>
      <c r="AB332" s="35"/>
      <c r="AC332" s="35"/>
      <c r="AD332" s="77"/>
      <c r="AT332" s="17" t="s">
        <v>165</v>
      </c>
      <c r="AU332" s="17" t="s">
        <v>163</v>
      </c>
    </row>
    <row r="333" spans="2:65" s="9" customFormat="1" ht="22.35" customHeight="1">
      <c r="B333" s="155"/>
      <c r="C333" s="156"/>
      <c r="D333" s="166" t="s">
        <v>125</v>
      </c>
      <c r="E333" s="166"/>
      <c r="F333" s="166"/>
      <c r="G333" s="166"/>
      <c r="H333" s="166"/>
      <c r="I333" s="166"/>
      <c r="J333" s="166"/>
      <c r="K333" s="166"/>
      <c r="L333" s="166"/>
      <c r="M333" s="266">
        <f>BK333</f>
        <v>0</v>
      </c>
      <c r="N333" s="267"/>
      <c r="O333" s="267"/>
      <c r="P333" s="267"/>
      <c r="Q333" s="267"/>
      <c r="R333" s="158"/>
      <c r="T333" s="159"/>
      <c r="U333" s="156"/>
      <c r="V333" s="156"/>
      <c r="W333" s="160">
        <f>SUM(W334:W369)</f>
        <v>0</v>
      </c>
      <c r="X333" s="160">
        <f>SUM(X334:X369)</f>
        <v>0</v>
      </c>
      <c r="Y333" s="156"/>
      <c r="Z333" s="161">
        <f>SUM(Z334:Z369)</f>
        <v>0</v>
      </c>
      <c r="AA333" s="156"/>
      <c r="AB333" s="161">
        <f>SUM(AB334:AB369)</f>
        <v>0</v>
      </c>
      <c r="AC333" s="156"/>
      <c r="AD333" s="162">
        <f>SUM(AD334:AD369)</f>
        <v>0</v>
      </c>
      <c r="AR333" s="163" t="s">
        <v>26</v>
      </c>
      <c r="AT333" s="164" t="s">
        <v>83</v>
      </c>
      <c r="AU333" s="164" t="s">
        <v>107</v>
      </c>
      <c r="AY333" s="163" t="s">
        <v>157</v>
      </c>
      <c r="BK333" s="165">
        <f>SUM(BK334:BK369)</f>
        <v>0</v>
      </c>
    </row>
    <row r="334" spans="2:65" s="1" customFormat="1" ht="22.5" customHeight="1">
      <c r="B334" s="34"/>
      <c r="C334" s="167" t="s">
        <v>471</v>
      </c>
      <c r="D334" s="167" t="s">
        <v>158</v>
      </c>
      <c r="E334" s="168" t="s">
        <v>472</v>
      </c>
      <c r="F334" s="253" t="s">
        <v>473</v>
      </c>
      <c r="G334" s="253"/>
      <c r="H334" s="253"/>
      <c r="I334" s="253"/>
      <c r="J334" s="169" t="s">
        <v>161</v>
      </c>
      <c r="K334" s="170">
        <v>1</v>
      </c>
      <c r="L334" s="171">
        <v>0</v>
      </c>
      <c r="M334" s="255">
        <v>0</v>
      </c>
      <c r="N334" s="256"/>
      <c r="O334" s="256"/>
      <c r="P334" s="254">
        <f>ROUND(V334*K334,2)</f>
        <v>0</v>
      </c>
      <c r="Q334" s="254"/>
      <c r="R334" s="36"/>
      <c r="T334" s="172" t="s">
        <v>24</v>
      </c>
      <c r="U334" s="43" t="s">
        <v>47</v>
      </c>
      <c r="V334" s="119">
        <f>L334+M334</f>
        <v>0</v>
      </c>
      <c r="W334" s="119">
        <f>ROUND(L334*K334,2)</f>
        <v>0</v>
      </c>
      <c r="X334" s="119">
        <f>ROUND(M334*K334,2)</f>
        <v>0</v>
      </c>
      <c r="Y334" s="35"/>
      <c r="Z334" s="173">
        <f>Y334*K334</f>
        <v>0</v>
      </c>
      <c r="AA334" s="173">
        <v>0</v>
      </c>
      <c r="AB334" s="173">
        <f>AA334*K334</f>
        <v>0</v>
      </c>
      <c r="AC334" s="173">
        <v>0</v>
      </c>
      <c r="AD334" s="174">
        <f>AC334*K334</f>
        <v>0</v>
      </c>
      <c r="AR334" s="17" t="s">
        <v>162</v>
      </c>
      <c r="AT334" s="17" t="s">
        <v>158</v>
      </c>
      <c r="AU334" s="17" t="s">
        <v>163</v>
      </c>
      <c r="AY334" s="17" t="s">
        <v>157</v>
      </c>
      <c r="BE334" s="106">
        <f>IF(U334="základní",P334,0)</f>
        <v>0</v>
      </c>
      <c r="BF334" s="106">
        <f>IF(U334="snížená",P334,0)</f>
        <v>0</v>
      </c>
      <c r="BG334" s="106">
        <f>IF(U334="zákl. přenesená",P334,0)</f>
        <v>0</v>
      </c>
      <c r="BH334" s="106">
        <f>IF(U334="sníž. přenesená",P334,0)</f>
        <v>0</v>
      </c>
      <c r="BI334" s="106">
        <f>IF(U334="nulová",P334,0)</f>
        <v>0</v>
      </c>
      <c r="BJ334" s="17" t="s">
        <v>26</v>
      </c>
      <c r="BK334" s="106">
        <f>ROUND(V334*K334,2)</f>
        <v>0</v>
      </c>
      <c r="BL334" s="17" t="s">
        <v>162</v>
      </c>
      <c r="BM334" s="17" t="s">
        <v>471</v>
      </c>
    </row>
    <row r="335" spans="2:65" s="1" customFormat="1" ht="102" customHeight="1">
      <c r="B335" s="34"/>
      <c r="C335" s="35"/>
      <c r="D335" s="35"/>
      <c r="E335" s="35"/>
      <c r="F335" s="257" t="s">
        <v>474</v>
      </c>
      <c r="G335" s="258"/>
      <c r="H335" s="258"/>
      <c r="I335" s="258"/>
      <c r="J335" s="35"/>
      <c r="K335" s="35"/>
      <c r="L335" s="35"/>
      <c r="M335" s="35"/>
      <c r="N335" s="35"/>
      <c r="O335" s="35"/>
      <c r="P335" s="35"/>
      <c r="Q335" s="35"/>
      <c r="R335" s="36"/>
      <c r="T335" s="140"/>
      <c r="U335" s="35"/>
      <c r="V335" s="35"/>
      <c r="W335" s="35"/>
      <c r="X335" s="35"/>
      <c r="Y335" s="35"/>
      <c r="Z335" s="35"/>
      <c r="AA335" s="35"/>
      <c r="AB335" s="35"/>
      <c r="AC335" s="35"/>
      <c r="AD335" s="77"/>
      <c r="AT335" s="17" t="s">
        <v>165</v>
      </c>
      <c r="AU335" s="17" t="s">
        <v>163</v>
      </c>
    </row>
    <row r="336" spans="2:65" s="1" customFormat="1" ht="22.5" customHeight="1">
      <c r="B336" s="34"/>
      <c r="C336" s="167" t="s">
        <v>475</v>
      </c>
      <c r="D336" s="167" t="s">
        <v>158</v>
      </c>
      <c r="E336" s="168" t="s">
        <v>476</v>
      </c>
      <c r="F336" s="253" t="s">
        <v>477</v>
      </c>
      <c r="G336" s="253"/>
      <c r="H336" s="253"/>
      <c r="I336" s="253"/>
      <c r="J336" s="169" t="s">
        <v>161</v>
      </c>
      <c r="K336" s="170">
        <v>1</v>
      </c>
      <c r="L336" s="171">
        <v>0</v>
      </c>
      <c r="M336" s="255">
        <v>0</v>
      </c>
      <c r="N336" s="256"/>
      <c r="O336" s="256"/>
      <c r="P336" s="254">
        <f>ROUND(V336*K336,2)</f>
        <v>0</v>
      </c>
      <c r="Q336" s="254"/>
      <c r="R336" s="36"/>
      <c r="T336" s="172" t="s">
        <v>24</v>
      </c>
      <c r="U336" s="43" t="s">
        <v>47</v>
      </c>
      <c r="V336" s="119">
        <f>L336+M336</f>
        <v>0</v>
      </c>
      <c r="W336" s="119">
        <f>ROUND(L336*K336,2)</f>
        <v>0</v>
      </c>
      <c r="X336" s="119">
        <f>ROUND(M336*K336,2)</f>
        <v>0</v>
      </c>
      <c r="Y336" s="35"/>
      <c r="Z336" s="173">
        <f>Y336*K336</f>
        <v>0</v>
      </c>
      <c r="AA336" s="173">
        <v>0</v>
      </c>
      <c r="AB336" s="173">
        <f>AA336*K336</f>
        <v>0</v>
      </c>
      <c r="AC336" s="173">
        <v>0</v>
      </c>
      <c r="AD336" s="174">
        <f>AC336*K336</f>
        <v>0</v>
      </c>
      <c r="AR336" s="17" t="s">
        <v>162</v>
      </c>
      <c r="AT336" s="17" t="s">
        <v>158</v>
      </c>
      <c r="AU336" s="17" t="s">
        <v>163</v>
      </c>
      <c r="AY336" s="17" t="s">
        <v>157</v>
      </c>
      <c r="BE336" s="106">
        <f>IF(U336="základní",P336,0)</f>
        <v>0</v>
      </c>
      <c r="BF336" s="106">
        <f>IF(U336="snížená",P336,0)</f>
        <v>0</v>
      </c>
      <c r="BG336" s="106">
        <f>IF(U336="zákl. přenesená",P336,0)</f>
        <v>0</v>
      </c>
      <c r="BH336" s="106">
        <f>IF(U336="sníž. přenesená",P336,0)</f>
        <v>0</v>
      </c>
      <c r="BI336" s="106">
        <f>IF(U336="nulová",P336,0)</f>
        <v>0</v>
      </c>
      <c r="BJ336" s="17" t="s">
        <v>26</v>
      </c>
      <c r="BK336" s="106">
        <f>ROUND(V336*K336,2)</f>
        <v>0</v>
      </c>
      <c r="BL336" s="17" t="s">
        <v>162</v>
      </c>
      <c r="BM336" s="17" t="s">
        <v>475</v>
      </c>
    </row>
    <row r="337" spans="2:65" s="1" customFormat="1" ht="102" customHeight="1">
      <c r="B337" s="34"/>
      <c r="C337" s="35"/>
      <c r="D337" s="35"/>
      <c r="E337" s="35"/>
      <c r="F337" s="257" t="s">
        <v>478</v>
      </c>
      <c r="G337" s="258"/>
      <c r="H337" s="258"/>
      <c r="I337" s="258"/>
      <c r="J337" s="35"/>
      <c r="K337" s="35"/>
      <c r="L337" s="35"/>
      <c r="M337" s="35"/>
      <c r="N337" s="35"/>
      <c r="O337" s="35"/>
      <c r="P337" s="35"/>
      <c r="Q337" s="35"/>
      <c r="R337" s="36"/>
      <c r="T337" s="140"/>
      <c r="U337" s="35"/>
      <c r="V337" s="35"/>
      <c r="W337" s="35"/>
      <c r="X337" s="35"/>
      <c r="Y337" s="35"/>
      <c r="Z337" s="35"/>
      <c r="AA337" s="35"/>
      <c r="AB337" s="35"/>
      <c r="AC337" s="35"/>
      <c r="AD337" s="77"/>
      <c r="AT337" s="17" t="s">
        <v>165</v>
      </c>
      <c r="AU337" s="17" t="s">
        <v>163</v>
      </c>
    </row>
    <row r="338" spans="2:65" s="1" customFormat="1" ht="22.5" customHeight="1">
      <c r="B338" s="34"/>
      <c r="C338" s="167" t="s">
        <v>479</v>
      </c>
      <c r="D338" s="167" t="s">
        <v>158</v>
      </c>
      <c r="E338" s="168" t="s">
        <v>480</v>
      </c>
      <c r="F338" s="253" t="s">
        <v>473</v>
      </c>
      <c r="G338" s="253"/>
      <c r="H338" s="253"/>
      <c r="I338" s="253"/>
      <c r="J338" s="169" t="s">
        <v>161</v>
      </c>
      <c r="K338" s="170">
        <v>1</v>
      </c>
      <c r="L338" s="171">
        <v>0</v>
      </c>
      <c r="M338" s="255">
        <v>0</v>
      </c>
      <c r="N338" s="256"/>
      <c r="O338" s="256"/>
      <c r="P338" s="254">
        <f>ROUND(V338*K338,2)</f>
        <v>0</v>
      </c>
      <c r="Q338" s="254"/>
      <c r="R338" s="36"/>
      <c r="T338" s="172" t="s">
        <v>24</v>
      </c>
      <c r="U338" s="43" t="s">
        <v>47</v>
      </c>
      <c r="V338" s="119">
        <f>L338+M338</f>
        <v>0</v>
      </c>
      <c r="W338" s="119">
        <f>ROUND(L338*K338,2)</f>
        <v>0</v>
      </c>
      <c r="X338" s="119">
        <f>ROUND(M338*K338,2)</f>
        <v>0</v>
      </c>
      <c r="Y338" s="35"/>
      <c r="Z338" s="173">
        <f>Y338*K338</f>
        <v>0</v>
      </c>
      <c r="AA338" s="173">
        <v>0</v>
      </c>
      <c r="AB338" s="173">
        <f>AA338*K338</f>
        <v>0</v>
      </c>
      <c r="AC338" s="173">
        <v>0</v>
      </c>
      <c r="AD338" s="174">
        <f>AC338*K338</f>
        <v>0</v>
      </c>
      <c r="AR338" s="17" t="s">
        <v>162</v>
      </c>
      <c r="AT338" s="17" t="s">
        <v>158</v>
      </c>
      <c r="AU338" s="17" t="s">
        <v>163</v>
      </c>
      <c r="AY338" s="17" t="s">
        <v>157</v>
      </c>
      <c r="BE338" s="106">
        <f>IF(U338="základní",P338,0)</f>
        <v>0</v>
      </c>
      <c r="BF338" s="106">
        <f>IF(U338="snížená",P338,0)</f>
        <v>0</v>
      </c>
      <c r="BG338" s="106">
        <f>IF(U338="zákl. přenesená",P338,0)</f>
        <v>0</v>
      </c>
      <c r="BH338" s="106">
        <f>IF(U338="sníž. přenesená",P338,0)</f>
        <v>0</v>
      </c>
      <c r="BI338" s="106">
        <f>IF(U338="nulová",P338,0)</f>
        <v>0</v>
      </c>
      <c r="BJ338" s="17" t="s">
        <v>26</v>
      </c>
      <c r="BK338" s="106">
        <f>ROUND(V338*K338,2)</f>
        <v>0</v>
      </c>
      <c r="BL338" s="17" t="s">
        <v>162</v>
      </c>
      <c r="BM338" s="17" t="s">
        <v>479</v>
      </c>
    </row>
    <row r="339" spans="2:65" s="1" customFormat="1" ht="102" customHeight="1">
      <c r="B339" s="34"/>
      <c r="C339" s="35"/>
      <c r="D339" s="35"/>
      <c r="E339" s="35"/>
      <c r="F339" s="257" t="s">
        <v>481</v>
      </c>
      <c r="G339" s="258"/>
      <c r="H339" s="258"/>
      <c r="I339" s="258"/>
      <c r="J339" s="35"/>
      <c r="K339" s="35"/>
      <c r="L339" s="35"/>
      <c r="M339" s="35"/>
      <c r="N339" s="35"/>
      <c r="O339" s="35"/>
      <c r="P339" s="35"/>
      <c r="Q339" s="35"/>
      <c r="R339" s="36"/>
      <c r="T339" s="140"/>
      <c r="U339" s="35"/>
      <c r="V339" s="35"/>
      <c r="W339" s="35"/>
      <c r="X339" s="35"/>
      <c r="Y339" s="35"/>
      <c r="Z339" s="35"/>
      <c r="AA339" s="35"/>
      <c r="AB339" s="35"/>
      <c r="AC339" s="35"/>
      <c r="AD339" s="77"/>
      <c r="AT339" s="17" t="s">
        <v>165</v>
      </c>
      <c r="AU339" s="17" t="s">
        <v>163</v>
      </c>
    </row>
    <row r="340" spans="2:65" s="1" customFormat="1" ht="22.5" customHeight="1">
      <c r="B340" s="34"/>
      <c r="C340" s="167" t="s">
        <v>482</v>
      </c>
      <c r="D340" s="167" t="s">
        <v>158</v>
      </c>
      <c r="E340" s="168" t="s">
        <v>483</v>
      </c>
      <c r="F340" s="253" t="s">
        <v>477</v>
      </c>
      <c r="G340" s="253"/>
      <c r="H340" s="253"/>
      <c r="I340" s="253"/>
      <c r="J340" s="169" t="s">
        <v>161</v>
      </c>
      <c r="K340" s="170">
        <v>1</v>
      </c>
      <c r="L340" s="171">
        <v>0</v>
      </c>
      <c r="M340" s="255">
        <v>0</v>
      </c>
      <c r="N340" s="256"/>
      <c r="O340" s="256"/>
      <c r="P340" s="254">
        <f>ROUND(V340*K340,2)</f>
        <v>0</v>
      </c>
      <c r="Q340" s="254"/>
      <c r="R340" s="36"/>
      <c r="T340" s="172" t="s">
        <v>24</v>
      </c>
      <c r="U340" s="43" t="s">
        <v>47</v>
      </c>
      <c r="V340" s="119">
        <f>L340+M340</f>
        <v>0</v>
      </c>
      <c r="W340" s="119">
        <f>ROUND(L340*K340,2)</f>
        <v>0</v>
      </c>
      <c r="X340" s="119">
        <f>ROUND(M340*K340,2)</f>
        <v>0</v>
      </c>
      <c r="Y340" s="35"/>
      <c r="Z340" s="173">
        <f>Y340*K340</f>
        <v>0</v>
      </c>
      <c r="AA340" s="173">
        <v>0</v>
      </c>
      <c r="AB340" s="173">
        <f>AA340*K340</f>
        <v>0</v>
      </c>
      <c r="AC340" s="173">
        <v>0</v>
      </c>
      <c r="AD340" s="174">
        <f>AC340*K340</f>
        <v>0</v>
      </c>
      <c r="AR340" s="17" t="s">
        <v>162</v>
      </c>
      <c r="AT340" s="17" t="s">
        <v>158</v>
      </c>
      <c r="AU340" s="17" t="s">
        <v>163</v>
      </c>
      <c r="AY340" s="17" t="s">
        <v>157</v>
      </c>
      <c r="BE340" s="106">
        <f>IF(U340="základní",P340,0)</f>
        <v>0</v>
      </c>
      <c r="BF340" s="106">
        <f>IF(U340="snížená",P340,0)</f>
        <v>0</v>
      </c>
      <c r="BG340" s="106">
        <f>IF(U340="zákl. přenesená",P340,0)</f>
        <v>0</v>
      </c>
      <c r="BH340" s="106">
        <f>IF(U340="sníž. přenesená",P340,0)</f>
        <v>0</v>
      </c>
      <c r="BI340" s="106">
        <f>IF(U340="nulová",P340,0)</f>
        <v>0</v>
      </c>
      <c r="BJ340" s="17" t="s">
        <v>26</v>
      </c>
      <c r="BK340" s="106">
        <f>ROUND(V340*K340,2)</f>
        <v>0</v>
      </c>
      <c r="BL340" s="17" t="s">
        <v>162</v>
      </c>
      <c r="BM340" s="17" t="s">
        <v>482</v>
      </c>
    </row>
    <row r="341" spans="2:65" s="1" customFormat="1" ht="102" customHeight="1">
      <c r="B341" s="34"/>
      <c r="C341" s="35"/>
      <c r="D341" s="35"/>
      <c r="E341" s="35"/>
      <c r="F341" s="257" t="s">
        <v>484</v>
      </c>
      <c r="G341" s="258"/>
      <c r="H341" s="258"/>
      <c r="I341" s="258"/>
      <c r="J341" s="35"/>
      <c r="K341" s="35"/>
      <c r="L341" s="35"/>
      <c r="M341" s="35"/>
      <c r="N341" s="35"/>
      <c r="O341" s="35"/>
      <c r="P341" s="35"/>
      <c r="Q341" s="35"/>
      <c r="R341" s="36"/>
      <c r="T341" s="140"/>
      <c r="U341" s="35"/>
      <c r="V341" s="35"/>
      <c r="W341" s="35"/>
      <c r="X341" s="35"/>
      <c r="Y341" s="35"/>
      <c r="Z341" s="35"/>
      <c r="AA341" s="35"/>
      <c r="AB341" s="35"/>
      <c r="AC341" s="35"/>
      <c r="AD341" s="77"/>
      <c r="AT341" s="17" t="s">
        <v>165</v>
      </c>
      <c r="AU341" s="17" t="s">
        <v>163</v>
      </c>
    </row>
    <row r="342" spans="2:65" s="1" customFormat="1" ht="22.5" customHeight="1">
      <c r="B342" s="34"/>
      <c r="C342" s="167" t="s">
        <v>485</v>
      </c>
      <c r="D342" s="167" t="s">
        <v>158</v>
      </c>
      <c r="E342" s="168" t="s">
        <v>486</v>
      </c>
      <c r="F342" s="253" t="s">
        <v>487</v>
      </c>
      <c r="G342" s="253"/>
      <c r="H342" s="253"/>
      <c r="I342" s="253"/>
      <c r="J342" s="169" t="s">
        <v>161</v>
      </c>
      <c r="K342" s="170">
        <v>1</v>
      </c>
      <c r="L342" s="171">
        <v>0</v>
      </c>
      <c r="M342" s="255">
        <v>0</v>
      </c>
      <c r="N342" s="256"/>
      <c r="O342" s="256"/>
      <c r="P342" s="254">
        <f>ROUND(V342*K342,2)</f>
        <v>0</v>
      </c>
      <c r="Q342" s="254"/>
      <c r="R342" s="36"/>
      <c r="T342" s="172" t="s">
        <v>24</v>
      </c>
      <c r="U342" s="43" t="s">
        <v>47</v>
      </c>
      <c r="V342" s="119">
        <f>L342+M342</f>
        <v>0</v>
      </c>
      <c r="W342" s="119">
        <f>ROUND(L342*K342,2)</f>
        <v>0</v>
      </c>
      <c r="X342" s="119">
        <f>ROUND(M342*K342,2)</f>
        <v>0</v>
      </c>
      <c r="Y342" s="35"/>
      <c r="Z342" s="173">
        <f>Y342*K342</f>
        <v>0</v>
      </c>
      <c r="AA342" s="173">
        <v>0</v>
      </c>
      <c r="AB342" s="173">
        <f>AA342*K342</f>
        <v>0</v>
      </c>
      <c r="AC342" s="173">
        <v>0</v>
      </c>
      <c r="AD342" s="174">
        <f>AC342*K342</f>
        <v>0</v>
      </c>
      <c r="AR342" s="17" t="s">
        <v>162</v>
      </c>
      <c r="AT342" s="17" t="s">
        <v>158</v>
      </c>
      <c r="AU342" s="17" t="s">
        <v>163</v>
      </c>
      <c r="AY342" s="17" t="s">
        <v>157</v>
      </c>
      <c r="BE342" s="106">
        <f>IF(U342="základní",P342,0)</f>
        <v>0</v>
      </c>
      <c r="BF342" s="106">
        <f>IF(U342="snížená",P342,0)</f>
        <v>0</v>
      </c>
      <c r="BG342" s="106">
        <f>IF(U342="zákl. přenesená",P342,0)</f>
        <v>0</v>
      </c>
      <c r="BH342" s="106">
        <f>IF(U342="sníž. přenesená",P342,0)</f>
        <v>0</v>
      </c>
      <c r="BI342" s="106">
        <f>IF(U342="nulová",P342,0)</f>
        <v>0</v>
      </c>
      <c r="BJ342" s="17" t="s">
        <v>26</v>
      </c>
      <c r="BK342" s="106">
        <f>ROUND(V342*K342,2)</f>
        <v>0</v>
      </c>
      <c r="BL342" s="17" t="s">
        <v>162</v>
      </c>
      <c r="BM342" s="17" t="s">
        <v>485</v>
      </c>
    </row>
    <row r="343" spans="2:65" s="1" customFormat="1" ht="90" customHeight="1">
      <c r="B343" s="34"/>
      <c r="C343" s="35"/>
      <c r="D343" s="35"/>
      <c r="E343" s="35"/>
      <c r="F343" s="257" t="s">
        <v>488</v>
      </c>
      <c r="G343" s="258"/>
      <c r="H343" s="258"/>
      <c r="I343" s="258"/>
      <c r="J343" s="35"/>
      <c r="K343" s="35"/>
      <c r="L343" s="35"/>
      <c r="M343" s="35"/>
      <c r="N343" s="35"/>
      <c r="O343" s="35"/>
      <c r="P343" s="35"/>
      <c r="Q343" s="35"/>
      <c r="R343" s="36"/>
      <c r="T343" s="140"/>
      <c r="U343" s="35"/>
      <c r="V343" s="35"/>
      <c r="W343" s="35"/>
      <c r="X343" s="35"/>
      <c r="Y343" s="35"/>
      <c r="Z343" s="35"/>
      <c r="AA343" s="35"/>
      <c r="AB343" s="35"/>
      <c r="AC343" s="35"/>
      <c r="AD343" s="77"/>
      <c r="AT343" s="17" t="s">
        <v>165</v>
      </c>
      <c r="AU343" s="17" t="s">
        <v>163</v>
      </c>
    </row>
    <row r="344" spans="2:65" s="1" customFormat="1" ht="22.5" customHeight="1">
      <c r="B344" s="34"/>
      <c r="C344" s="167" t="s">
        <v>489</v>
      </c>
      <c r="D344" s="167" t="s">
        <v>158</v>
      </c>
      <c r="E344" s="168" t="s">
        <v>490</v>
      </c>
      <c r="F344" s="253" t="s">
        <v>477</v>
      </c>
      <c r="G344" s="253"/>
      <c r="H344" s="253"/>
      <c r="I344" s="253"/>
      <c r="J344" s="169" t="s">
        <v>161</v>
      </c>
      <c r="K344" s="170">
        <v>1</v>
      </c>
      <c r="L344" s="171">
        <v>0</v>
      </c>
      <c r="M344" s="255">
        <v>0</v>
      </c>
      <c r="N344" s="256"/>
      <c r="O344" s="256"/>
      <c r="P344" s="254">
        <f>ROUND(V344*K344,2)</f>
        <v>0</v>
      </c>
      <c r="Q344" s="254"/>
      <c r="R344" s="36"/>
      <c r="T344" s="172" t="s">
        <v>24</v>
      </c>
      <c r="U344" s="43" t="s">
        <v>47</v>
      </c>
      <c r="V344" s="119">
        <f>L344+M344</f>
        <v>0</v>
      </c>
      <c r="W344" s="119">
        <f>ROUND(L344*K344,2)</f>
        <v>0</v>
      </c>
      <c r="X344" s="119">
        <f>ROUND(M344*K344,2)</f>
        <v>0</v>
      </c>
      <c r="Y344" s="35"/>
      <c r="Z344" s="173">
        <f>Y344*K344</f>
        <v>0</v>
      </c>
      <c r="AA344" s="173">
        <v>0</v>
      </c>
      <c r="AB344" s="173">
        <f>AA344*K344</f>
        <v>0</v>
      </c>
      <c r="AC344" s="173">
        <v>0</v>
      </c>
      <c r="AD344" s="174">
        <f>AC344*K344</f>
        <v>0</v>
      </c>
      <c r="AR344" s="17" t="s">
        <v>162</v>
      </c>
      <c r="AT344" s="17" t="s">
        <v>158</v>
      </c>
      <c r="AU344" s="17" t="s">
        <v>163</v>
      </c>
      <c r="AY344" s="17" t="s">
        <v>157</v>
      </c>
      <c r="BE344" s="106">
        <f>IF(U344="základní",P344,0)</f>
        <v>0</v>
      </c>
      <c r="BF344" s="106">
        <f>IF(U344="snížená",P344,0)</f>
        <v>0</v>
      </c>
      <c r="BG344" s="106">
        <f>IF(U344="zákl. přenesená",P344,0)</f>
        <v>0</v>
      </c>
      <c r="BH344" s="106">
        <f>IF(U344="sníž. přenesená",P344,0)</f>
        <v>0</v>
      </c>
      <c r="BI344" s="106">
        <f>IF(U344="nulová",P344,0)</f>
        <v>0</v>
      </c>
      <c r="BJ344" s="17" t="s">
        <v>26</v>
      </c>
      <c r="BK344" s="106">
        <f>ROUND(V344*K344,2)</f>
        <v>0</v>
      </c>
      <c r="BL344" s="17" t="s">
        <v>162</v>
      </c>
      <c r="BM344" s="17" t="s">
        <v>489</v>
      </c>
    </row>
    <row r="345" spans="2:65" s="1" customFormat="1" ht="102" customHeight="1">
      <c r="B345" s="34"/>
      <c r="C345" s="35"/>
      <c r="D345" s="35"/>
      <c r="E345" s="35"/>
      <c r="F345" s="257" t="s">
        <v>491</v>
      </c>
      <c r="G345" s="258"/>
      <c r="H345" s="258"/>
      <c r="I345" s="258"/>
      <c r="J345" s="35"/>
      <c r="K345" s="35"/>
      <c r="L345" s="35"/>
      <c r="M345" s="35"/>
      <c r="N345" s="35"/>
      <c r="O345" s="35"/>
      <c r="P345" s="35"/>
      <c r="Q345" s="35"/>
      <c r="R345" s="36"/>
      <c r="T345" s="140"/>
      <c r="U345" s="35"/>
      <c r="V345" s="35"/>
      <c r="W345" s="35"/>
      <c r="X345" s="35"/>
      <c r="Y345" s="35"/>
      <c r="Z345" s="35"/>
      <c r="AA345" s="35"/>
      <c r="AB345" s="35"/>
      <c r="AC345" s="35"/>
      <c r="AD345" s="77"/>
      <c r="AT345" s="17" t="s">
        <v>165</v>
      </c>
      <c r="AU345" s="17" t="s">
        <v>163</v>
      </c>
    </row>
    <row r="346" spans="2:65" s="1" customFormat="1" ht="22.5" customHeight="1">
      <c r="B346" s="34"/>
      <c r="C346" s="167" t="s">
        <v>492</v>
      </c>
      <c r="D346" s="167" t="s">
        <v>158</v>
      </c>
      <c r="E346" s="168" t="s">
        <v>493</v>
      </c>
      <c r="F346" s="253" t="s">
        <v>487</v>
      </c>
      <c r="G346" s="253"/>
      <c r="H346" s="253"/>
      <c r="I346" s="253"/>
      <c r="J346" s="169" t="s">
        <v>161</v>
      </c>
      <c r="K346" s="170">
        <v>1</v>
      </c>
      <c r="L346" s="171">
        <v>0</v>
      </c>
      <c r="M346" s="255">
        <v>0</v>
      </c>
      <c r="N346" s="256"/>
      <c r="O346" s="256"/>
      <c r="P346" s="254">
        <f>ROUND(V346*K346,2)</f>
        <v>0</v>
      </c>
      <c r="Q346" s="254"/>
      <c r="R346" s="36"/>
      <c r="T346" s="172" t="s">
        <v>24</v>
      </c>
      <c r="U346" s="43" t="s">
        <v>47</v>
      </c>
      <c r="V346" s="119">
        <f>L346+M346</f>
        <v>0</v>
      </c>
      <c r="W346" s="119">
        <f>ROUND(L346*K346,2)</f>
        <v>0</v>
      </c>
      <c r="X346" s="119">
        <f>ROUND(M346*K346,2)</f>
        <v>0</v>
      </c>
      <c r="Y346" s="35"/>
      <c r="Z346" s="173">
        <f>Y346*K346</f>
        <v>0</v>
      </c>
      <c r="AA346" s="173">
        <v>0</v>
      </c>
      <c r="AB346" s="173">
        <f>AA346*K346</f>
        <v>0</v>
      </c>
      <c r="AC346" s="173">
        <v>0</v>
      </c>
      <c r="AD346" s="174">
        <f>AC346*K346</f>
        <v>0</v>
      </c>
      <c r="AR346" s="17" t="s">
        <v>162</v>
      </c>
      <c r="AT346" s="17" t="s">
        <v>158</v>
      </c>
      <c r="AU346" s="17" t="s">
        <v>163</v>
      </c>
      <c r="AY346" s="17" t="s">
        <v>157</v>
      </c>
      <c r="BE346" s="106">
        <f>IF(U346="základní",P346,0)</f>
        <v>0</v>
      </c>
      <c r="BF346" s="106">
        <f>IF(U346="snížená",P346,0)</f>
        <v>0</v>
      </c>
      <c r="BG346" s="106">
        <f>IF(U346="zákl. přenesená",P346,0)</f>
        <v>0</v>
      </c>
      <c r="BH346" s="106">
        <f>IF(U346="sníž. přenesená",P346,0)</f>
        <v>0</v>
      </c>
      <c r="BI346" s="106">
        <f>IF(U346="nulová",P346,0)</f>
        <v>0</v>
      </c>
      <c r="BJ346" s="17" t="s">
        <v>26</v>
      </c>
      <c r="BK346" s="106">
        <f>ROUND(V346*K346,2)</f>
        <v>0</v>
      </c>
      <c r="BL346" s="17" t="s">
        <v>162</v>
      </c>
      <c r="BM346" s="17" t="s">
        <v>492</v>
      </c>
    </row>
    <row r="347" spans="2:65" s="1" customFormat="1" ht="90" customHeight="1">
      <c r="B347" s="34"/>
      <c r="C347" s="35"/>
      <c r="D347" s="35"/>
      <c r="E347" s="35"/>
      <c r="F347" s="257" t="s">
        <v>488</v>
      </c>
      <c r="G347" s="258"/>
      <c r="H347" s="258"/>
      <c r="I347" s="258"/>
      <c r="J347" s="35"/>
      <c r="K347" s="35"/>
      <c r="L347" s="35"/>
      <c r="M347" s="35"/>
      <c r="N347" s="35"/>
      <c r="O347" s="35"/>
      <c r="P347" s="35"/>
      <c r="Q347" s="35"/>
      <c r="R347" s="36"/>
      <c r="T347" s="140"/>
      <c r="U347" s="35"/>
      <c r="V347" s="35"/>
      <c r="W347" s="35"/>
      <c r="X347" s="35"/>
      <c r="Y347" s="35"/>
      <c r="Z347" s="35"/>
      <c r="AA347" s="35"/>
      <c r="AB347" s="35"/>
      <c r="AC347" s="35"/>
      <c r="AD347" s="77"/>
      <c r="AT347" s="17" t="s">
        <v>165</v>
      </c>
      <c r="AU347" s="17" t="s">
        <v>163</v>
      </c>
    </row>
    <row r="348" spans="2:65" s="1" customFormat="1" ht="22.5" customHeight="1">
      <c r="B348" s="34"/>
      <c r="C348" s="167" t="s">
        <v>494</v>
      </c>
      <c r="D348" s="167" t="s">
        <v>158</v>
      </c>
      <c r="E348" s="168" t="s">
        <v>495</v>
      </c>
      <c r="F348" s="253" t="s">
        <v>477</v>
      </c>
      <c r="G348" s="253"/>
      <c r="H348" s="253"/>
      <c r="I348" s="253"/>
      <c r="J348" s="169" t="s">
        <v>161</v>
      </c>
      <c r="K348" s="170">
        <v>1</v>
      </c>
      <c r="L348" s="171">
        <v>0</v>
      </c>
      <c r="M348" s="255">
        <v>0</v>
      </c>
      <c r="N348" s="256"/>
      <c r="O348" s="256"/>
      <c r="P348" s="254">
        <f>ROUND(V348*K348,2)</f>
        <v>0</v>
      </c>
      <c r="Q348" s="254"/>
      <c r="R348" s="36"/>
      <c r="T348" s="172" t="s">
        <v>24</v>
      </c>
      <c r="U348" s="43" t="s">
        <v>47</v>
      </c>
      <c r="V348" s="119">
        <f>L348+M348</f>
        <v>0</v>
      </c>
      <c r="W348" s="119">
        <f>ROUND(L348*K348,2)</f>
        <v>0</v>
      </c>
      <c r="X348" s="119">
        <f>ROUND(M348*K348,2)</f>
        <v>0</v>
      </c>
      <c r="Y348" s="35"/>
      <c r="Z348" s="173">
        <f>Y348*K348</f>
        <v>0</v>
      </c>
      <c r="AA348" s="173">
        <v>0</v>
      </c>
      <c r="AB348" s="173">
        <f>AA348*K348</f>
        <v>0</v>
      </c>
      <c r="AC348" s="173">
        <v>0</v>
      </c>
      <c r="AD348" s="174">
        <f>AC348*K348</f>
        <v>0</v>
      </c>
      <c r="AR348" s="17" t="s">
        <v>162</v>
      </c>
      <c r="AT348" s="17" t="s">
        <v>158</v>
      </c>
      <c r="AU348" s="17" t="s">
        <v>163</v>
      </c>
      <c r="AY348" s="17" t="s">
        <v>157</v>
      </c>
      <c r="BE348" s="106">
        <f>IF(U348="základní",P348,0)</f>
        <v>0</v>
      </c>
      <c r="BF348" s="106">
        <f>IF(U348="snížená",P348,0)</f>
        <v>0</v>
      </c>
      <c r="BG348" s="106">
        <f>IF(U348="zákl. přenesená",P348,0)</f>
        <v>0</v>
      </c>
      <c r="BH348" s="106">
        <f>IF(U348="sníž. přenesená",P348,0)</f>
        <v>0</v>
      </c>
      <c r="BI348" s="106">
        <f>IF(U348="nulová",P348,0)</f>
        <v>0</v>
      </c>
      <c r="BJ348" s="17" t="s">
        <v>26</v>
      </c>
      <c r="BK348" s="106">
        <f>ROUND(V348*K348,2)</f>
        <v>0</v>
      </c>
      <c r="BL348" s="17" t="s">
        <v>162</v>
      </c>
      <c r="BM348" s="17" t="s">
        <v>494</v>
      </c>
    </row>
    <row r="349" spans="2:65" s="1" customFormat="1" ht="102" customHeight="1">
      <c r="B349" s="34"/>
      <c r="C349" s="35"/>
      <c r="D349" s="35"/>
      <c r="E349" s="35"/>
      <c r="F349" s="257" t="s">
        <v>491</v>
      </c>
      <c r="G349" s="258"/>
      <c r="H349" s="258"/>
      <c r="I349" s="258"/>
      <c r="J349" s="35"/>
      <c r="K349" s="35"/>
      <c r="L349" s="35"/>
      <c r="M349" s="35"/>
      <c r="N349" s="35"/>
      <c r="O349" s="35"/>
      <c r="P349" s="35"/>
      <c r="Q349" s="35"/>
      <c r="R349" s="36"/>
      <c r="T349" s="140"/>
      <c r="U349" s="35"/>
      <c r="V349" s="35"/>
      <c r="W349" s="35"/>
      <c r="X349" s="35"/>
      <c r="Y349" s="35"/>
      <c r="Z349" s="35"/>
      <c r="AA349" s="35"/>
      <c r="AB349" s="35"/>
      <c r="AC349" s="35"/>
      <c r="AD349" s="77"/>
      <c r="AT349" s="17" t="s">
        <v>165</v>
      </c>
      <c r="AU349" s="17" t="s">
        <v>163</v>
      </c>
    </row>
    <row r="350" spans="2:65" s="1" customFormat="1" ht="22.5" customHeight="1">
      <c r="B350" s="34"/>
      <c r="C350" s="167" t="s">
        <v>496</v>
      </c>
      <c r="D350" s="167" t="s">
        <v>158</v>
      </c>
      <c r="E350" s="168" t="s">
        <v>497</v>
      </c>
      <c r="F350" s="253" t="s">
        <v>487</v>
      </c>
      <c r="G350" s="253"/>
      <c r="H350" s="253"/>
      <c r="I350" s="253"/>
      <c r="J350" s="169" t="s">
        <v>161</v>
      </c>
      <c r="K350" s="170">
        <v>1</v>
      </c>
      <c r="L350" s="171">
        <v>0</v>
      </c>
      <c r="M350" s="255">
        <v>0</v>
      </c>
      <c r="N350" s="256"/>
      <c r="O350" s="256"/>
      <c r="P350" s="254">
        <f>ROUND(V350*K350,2)</f>
        <v>0</v>
      </c>
      <c r="Q350" s="254"/>
      <c r="R350" s="36"/>
      <c r="T350" s="172" t="s">
        <v>24</v>
      </c>
      <c r="U350" s="43" t="s">
        <v>47</v>
      </c>
      <c r="V350" s="119">
        <f>L350+M350</f>
        <v>0</v>
      </c>
      <c r="W350" s="119">
        <f>ROUND(L350*K350,2)</f>
        <v>0</v>
      </c>
      <c r="X350" s="119">
        <f>ROUND(M350*K350,2)</f>
        <v>0</v>
      </c>
      <c r="Y350" s="35"/>
      <c r="Z350" s="173">
        <f>Y350*K350</f>
        <v>0</v>
      </c>
      <c r="AA350" s="173">
        <v>0</v>
      </c>
      <c r="AB350" s="173">
        <f>AA350*K350</f>
        <v>0</v>
      </c>
      <c r="AC350" s="173">
        <v>0</v>
      </c>
      <c r="AD350" s="174">
        <f>AC350*K350</f>
        <v>0</v>
      </c>
      <c r="AR350" s="17" t="s">
        <v>162</v>
      </c>
      <c r="AT350" s="17" t="s">
        <v>158</v>
      </c>
      <c r="AU350" s="17" t="s">
        <v>163</v>
      </c>
      <c r="AY350" s="17" t="s">
        <v>157</v>
      </c>
      <c r="BE350" s="106">
        <f>IF(U350="základní",P350,0)</f>
        <v>0</v>
      </c>
      <c r="BF350" s="106">
        <f>IF(U350="snížená",P350,0)</f>
        <v>0</v>
      </c>
      <c r="BG350" s="106">
        <f>IF(U350="zákl. přenesená",P350,0)</f>
        <v>0</v>
      </c>
      <c r="BH350" s="106">
        <f>IF(U350="sníž. přenesená",P350,0)</f>
        <v>0</v>
      </c>
      <c r="BI350" s="106">
        <f>IF(U350="nulová",P350,0)</f>
        <v>0</v>
      </c>
      <c r="BJ350" s="17" t="s">
        <v>26</v>
      </c>
      <c r="BK350" s="106">
        <f>ROUND(V350*K350,2)</f>
        <v>0</v>
      </c>
      <c r="BL350" s="17" t="s">
        <v>162</v>
      </c>
      <c r="BM350" s="17" t="s">
        <v>496</v>
      </c>
    </row>
    <row r="351" spans="2:65" s="1" customFormat="1" ht="90" customHeight="1">
      <c r="B351" s="34"/>
      <c r="C351" s="35"/>
      <c r="D351" s="35"/>
      <c r="E351" s="35"/>
      <c r="F351" s="257" t="s">
        <v>498</v>
      </c>
      <c r="G351" s="258"/>
      <c r="H351" s="258"/>
      <c r="I351" s="258"/>
      <c r="J351" s="35"/>
      <c r="K351" s="35"/>
      <c r="L351" s="35"/>
      <c r="M351" s="35"/>
      <c r="N351" s="35"/>
      <c r="O351" s="35"/>
      <c r="P351" s="35"/>
      <c r="Q351" s="35"/>
      <c r="R351" s="36"/>
      <c r="T351" s="140"/>
      <c r="U351" s="35"/>
      <c r="V351" s="35"/>
      <c r="W351" s="35"/>
      <c r="X351" s="35"/>
      <c r="Y351" s="35"/>
      <c r="Z351" s="35"/>
      <c r="AA351" s="35"/>
      <c r="AB351" s="35"/>
      <c r="AC351" s="35"/>
      <c r="AD351" s="77"/>
      <c r="AT351" s="17" t="s">
        <v>165</v>
      </c>
      <c r="AU351" s="17" t="s">
        <v>163</v>
      </c>
    </row>
    <row r="352" spans="2:65" s="1" customFormat="1" ht="22.5" customHeight="1">
      <c r="B352" s="34"/>
      <c r="C352" s="167" t="s">
        <v>499</v>
      </c>
      <c r="D352" s="167" t="s">
        <v>158</v>
      </c>
      <c r="E352" s="168" t="s">
        <v>500</v>
      </c>
      <c r="F352" s="253" t="s">
        <v>477</v>
      </c>
      <c r="G352" s="253"/>
      <c r="H352" s="253"/>
      <c r="I352" s="253"/>
      <c r="J352" s="169" t="s">
        <v>161</v>
      </c>
      <c r="K352" s="170">
        <v>1</v>
      </c>
      <c r="L352" s="171">
        <v>0</v>
      </c>
      <c r="M352" s="255">
        <v>0</v>
      </c>
      <c r="N352" s="256"/>
      <c r="O352" s="256"/>
      <c r="P352" s="254">
        <f>ROUND(V352*K352,2)</f>
        <v>0</v>
      </c>
      <c r="Q352" s="254"/>
      <c r="R352" s="36"/>
      <c r="T352" s="172" t="s">
        <v>24</v>
      </c>
      <c r="U352" s="43" t="s">
        <v>47</v>
      </c>
      <c r="V352" s="119">
        <f>L352+M352</f>
        <v>0</v>
      </c>
      <c r="W352" s="119">
        <f>ROUND(L352*K352,2)</f>
        <v>0</v>
      </c>
      <c r="X352" s="119">
        <f>ROUND(M352*K352,2)</f>
        <v>0</v>
      </c>
      <c r="Y352" s="35"/>
      <c r="Z352" s="173">
        <f>Y352*K352</f>
        <v>0</v>
      </c>
      <c r="AA352" s="173">
        <v>0</v>
      </c>
      <c r="AB352" s="173">
        <f>AA352*K352</f>
        <v>0</v>
      </c>
      <c r="AC352" s="173">
        <v>0</v>
      </c>
      <c r="AD352" s="174">
        <f>AC352*K352</f>
        <v>0</v>
      </c>
      <c r="AR352" s="17" t="s">
        <v>162</v>
      </c>
      <c r="AT352" s="17" t="s">
        <v>158</v>
      </c>
      <c r="AU352" s="17" t="s">
        <v>163</v>
      </c>
      <c r="AY352" s="17" t="s">
        <v>157</v>
      </c>
      <c r="BE352" s="106">
        <f>IF(U352="základní",P352,0)</f>
        <v>0</v>
      </c>
      <c r="BF352" s="106">
        <f>IF(U352="snížená",P352,0)</f>
        <v>0</v>
      </c>
      <c r="BG352" s="106">
        <f>IF(U352="zákl. přenesená",P352,0)</f>
        <v>0</v>
      </c>
      <c r="BH352" s="106">
        <f>IF(U352="sníž. přenesená",P352,0)</f>
        <v>0</v>
      </c>
      <c r="BI352" s="106">
        <f>IF(U352="nulová",P352,0)</f>
        <v>0</v>
      </c>
      <c r="BJ352" s="17" t="s">
        <v>26</v>
      </c>
      <c r="BK352" s="106">
        <f>ROUND(V352*K352,2)</f>
        <v>0</v>
      </c>
      <c r="BL352" s="17" t="s">
        <v>162</v>
      </c>
      <c r="BM352" s="17" t="s">
        <v>499</v>
      </c>
    </row>
    <row r="353" spans="2:65" s="1" customFormat="1" ht="102" customHeight="1">
      <c r="B353" s="34"/>
      <c r="C353" s="35"/>
      <c r="D353" s="35"/>
      <c r="E353" s="35"/>
      <c r="F353" s="257" t="s">
        <v>501</v>
      </c>
      <c r="G353" s="258"/>
      <c r="H353" s="258"/>
      <c r="I353" s="258"/>
      <c r="J353" s="35"/>
      <c r="K353" s="35"/>
      <c r="L353" s="35"/>
      <c r="M353" s="35"/>
      <c r="N353" s="35"/>
      <c r="O353" s="35"/>
      <c r="P353" s="35"/>
      <c r="Q353" s="35"/>
      <c r="R353" s="36"/>
      <c r="T353" s="140"/>
      <c r="U353" s="35"/>
      <c r="V353" s="35"/>
      <c r="W353" s="35"/>
      <c r="X353" s="35"/>
      <c r="Y353" s="35"/>
      <c r="Z353" s="35"/>
      <c r="AA353" s="35"/>
      <c r="AB353" s="35"/>
      <c r="AC353" s="35"/>
      <c r="AD353" s="77"/>
      <c r="AT353" s="17" t="s">
        <v>165</v>
      </c>
      <c r="AU353" s="17" t="s">
        <v>163</v>
      </c>
    </row>
    <row r="354" spans="2:65" s="1" customFormat="1" ht="22.5" customHeight="1">
      <c r="B354" s="34"/>
      <c r="C354" s="167" t="s">
        <v>502</v>
      </c>
      <c r="D354" s="167" t="s">
        <v>158</v>
      </c>
      <c r="E354" s="168" t="s">
        <v>503</v>
      </c>
      <c r="F354" s="253" t="s">
        <v>473</v>
      </c>
      <c r="G354" s="253"/>
      <c r="H354" s="253"/>
      <c r="I354" s="253"/>
      <c r="J354" s="169" t="s">
        <v>161</v>
      </c>
      <c r="K354" s="170">
        <v>1</v>
      </c>
      <c r="L354" s="171">
        <v>0</v>
      </c>
      <c r="M354" s="255">
        <v>0</v>
      </c>
      <c r="N354" s="256"/>
      <c r="O354" s="256"/>
      <c r="P354" s="254">
        <f>ROUND(V354*K354,2)</f>
        <v>0</v>
      </c>
      <c r="Q354" s="254"/>
      <c r="R354" s="36"/>
      <c r="T354" s="172" t="s">
        <v>24</v>
      </c>
      <c r="U354" s="43" t="s">
        <v>47</v>
      </c>
      <c r="V354" s="119">
        <f>L354+M354</f>
        <v>0</v>
      </c>
      <c r="W354" s="119">
        <f>ROUND(L354*K354,2)</f>
        <v>0</v>
      </c>
      <c r="X354" s="119">
        <f>ROUND(M354*K354,2)</f>
        <v>0</v>
      </c>
      <c r="Y354" s="35"/>
      <c r="Z354" s="173">
        <f>Y354*K354</f>
        <v>0</v>
      </c>
      <c r="AA354" s="173">
        <v>0</v>
      </c>
      <c r="AB354" s="173">
        <f>AA354*K354</f>
        <v>0</v>
      </c>
      <c r="AC354" s="173">
        <v>0</v>
      </c>
      <c r="AD354" s="174">
        <f>AC354*K354</f>
        <v>0</v>
      </c>
      <c r="AR354" s="17" t="s">
        <v>162</v>
      </c>
      <c r="AT354" s="17" t="s">
        <v>158</v>
      </c>
      <c r="AU354" s="17" t="s">
        <v>163</v>
      </c>
      <c r="AY354" s="17" t="s">
        <v>157</v>
      </c>
      <c r="BE354" s="106">
        <f>IF(U354="základní",P354,0)</f>
        <v>0</v>
      </c>
      <c r="BF354" s="106">
        <f>IF(U354="snížená",P354,0)</f>
        <v>0</v>
      </c>
      <c r="BG354" s="106">
        <f>IF(U354="zákl. přenesená",P354,0)</f>
        <v>0</v>
      </c>
      <c r="BH354" s="106">
        <f>IF(U354="sníž. přenesená",P354,0)</f>
        <v>0</v>
      </c>
      <c r="BI354" s="106">
        <f>IF(U354="nulová",P354,0)</f>
        <v>0</v>
      </c>
      <c r="BJ354" s="17" t="s">
        <v>26</v>
      </c>
      <c r="BK354" s="106">
        <f>ROUND(V354*K354,2)</f>
        <v>0</v>
      </c>
      <c r="BL354" s="17" t="s">
        <v>162</v>
      </c>
      <c r="BM354" s="17" t="s">
        <v>502</v>
      </c>
    </row>
    <row r="355" spans="2:65" s="1" customFormat="1" ht="102" customHeight="1">
      <c r="B355" s="34"/>
      <c r="C355" s="35"/>
      <c r="D355" s="35"/>
      <c r="E355" s="35"/>
      <c r="F355" s="257" t="s">
        <v>474</v>
      </c>
      <c r="G355" s="258"/>
      <c r="H355" s="258"/>
      <c r="I355" s="258"/>
      <c r="J355" s="35"/>
      <c r="K355" s="35"/>
      <c r="L355" s="35"/>
      <c r="M355" s="35"/>
      <c r="N355" s="35"/>
      <c r="O355" s="35"/>
      <c r="P355" s="35"/>
      <c r="Q355" s="35"/>
      <c r="R355" s="36"/>
      <c r="T355" s="140"/>
      <c r="U355" s="35"/>
      <c r="V355" s="35"/>
      <c r="W355" s="35"/>
      <c r="X355" s="35"/>
      <c r="Y355" s="35"/>
      <c r="Z355" s="35"/>
      <c r="AA355" s="35"/>
      <c r="AB355" s="35"/>
      <c r="AC355" s="35"/>
      <c r="AD355" s="77"/>
      <c r="AT355" s="17" t="s">
        <v>165</v>
      </c>
      <c r="AU355" s="17" t="s">
        <v>163</v>
      </c>
    </row>
    <row r="356" spans="2:65" s="1" customFormat="1" ht="22.5" customHeight="1">
      <c r="B356" s="34"/>
      <c r="C356" s="167" t="s">
        <v>504</v>
      </c>
      <c r="D356" s="167" t="s">
        <v>158</v>
      </c>
      <c r="E356" s="168" t="s">
        <v>505</v>
      </c>
      <c r="F356" s="253" t="s">
        <v>477</v>
      </c>
      <c r="G356" s="253"/>
      <c r="H356" s="253"/>
      <c r="I356" s="253"/>
      <c r="J356" s="169" t="s">
        <v>161</v>
      </c>
      <c r="K356" s="170">
        <v>1</v>
      </c>
      <c r="L356" s="171">
        <v>0</v>
      </c>
      <c r="M356" s="255">
        <v>0</v>
      </c>
      <c r="N356" s="256"/>
      <c r="O356" s="256"/>
      <c r="P356" s="254">
        <f>ROUND(V356*K356,2)</f>
        <v>0</v>
      </c>
      <c r="Q356" s="254"/>
      <c r="R356" s="36"/>
      <c r="T356" s="172" t="s">
        <v>24</v>
      </c>
      <c r="U356" s="43" t="s">
        <v>47</v>
      </c>
      <c r="V356" s="119">
        <f>L356+M356</f>
        <v>0</v>
      </c>
      <c r="W356" s="119">
        <f>ROUND(L356*K356,2)</f>
        <v>0</v>
      </c>
      <c r="X356" s="119">
        <f>ROUND(M356*K356,2)</f>
        <v>0</v>
      </c>
      <c r="Y356" s="35"/>
      <c r="Z356" s="173">
        <f>Y356*K356</f>
        <v>0</v>
      </c>
      <c r="AA356" s="173">
        <v>0</v>
      </c>
      <c r="AB356" s="173">
        <f>AA356*K356</f>
        <v>0</v>
      </c>
      <c r="AC356" s="173">
        <v>0</v>
      </c>
      <c r="AD356" s="174">
        <f>AC356*K356</f>
        <v>0</v>
      </c>
      <c r="AR356" s="17" t="s">
        <v>162</v>
      </c>
      <c r="AT356" s="17" t="s">
        <v>158</v>
      </c>
      <c r="AU356" s="17" t="s">
        <v>163</v>
      </c>
      <c r="AY356" s="17" t="s">
        <v>157</v>
      </c>
      <c r="BE356" s="106">
        <f>IF(U356="základní",P356,0)</f>
        <v>0</v>
      </c>
      <c r="BF356" s="106">
        <f>IF(U356="snížená",P356,0)</f>
        <v>0</v>
      </c>
      <c r="BG356" s="106">
        <f>IF(U356="zákl. přenesená",P356,0)</f>
        <v>0</v>
      </c>
      <c r="BH356" s="106">
        <f>IF(U356="sníž. přenesená",P356,0)</f>
        <v>0</v>
      </c>
      <c r="BI356" s="106">
        <f>IF(U356="nulová",P356,0)</f>
        <v>0</v>
      </c>
      <c r="BJ356" s="17" t="s">
        <v>26</v>
      </c>
      <c r="BK356" s="106">
        <f>ROUND(V356*K356,2)</f>
        <v>0</v>
      </c>
      <c r="BL356" s="17" t="s">
        <v>162</v>
      </c>
      <c r="BM356" s="17" t="s">
        <v>504</v>
      </c>
    </row>
    <row r="357" spans="2:65" s="1" customFormat="1" ht="102" customHeight="1">
      <c r="B357" s="34"/>
      <c r="C357" s="35"/>
      <c r="D357" s="35"/>
      <c r="E357" s="35"/>
      <c r="F357" s="257" t="s">
        <v>478</v>
      </c>
      <c r="G357" s="258"/>
      <c r="H357" s="258"/>
      <c r="I357" s="258"/>
      <c r="J357" s="35"/>
      <c r="K357" s="35"/>
      <c r="L357" s="35"/>
      <c r="M357" s="35"/>
      <c r="N357" s="35"/>
      <c r="O357" s="35"/>
      <c r="P357" s="35"/>
      <c r="Q357" s="35"/>
      <c r="R357" s="36"/>
      <c r="T357" s="140"/>
      <c r="U357" s="35"/>
      <c r="V357" s="35"/>
      <c r="W357" s="35"/>
      <c r="X357" s="35"/>
      <c r="Y357" s="35"/>
      <c r="Z357" s="35"/>
      <c r="AA357" s="35"/>
      <c r="AB357" s="35"/>
      <c r="AC357" s="35"/>
      <c r="AD357" s="77"/>
      <c r="AT357" s="17" t="s">
        <v>165</v>
      </c>
      <c r="AU357" s="17" t="s">
        <v>163</v>
      </c>
    </row>
    <row r="358" spans="2:65" s="1" customFormat="1" ht="22.5" customHeight="1">
      <c r="B358" s="34"/>
      <c r="C358" s="167" t="s">
        <v>506</v>
      </c>
      <c r="D358" s="167" t="s">
        <v>158</v>
      </c>
      <c r="E358" s="168" t="s">
        <v>507</v>
      </c>
      <c r="F358" s="253" t="s">
        <v>487</v>
      </c>
      <c r="G358" s="253"/>
      <c r="H358" s="253"/>
      <c r="I358" s="253"/>
      <c r="J358" s="169" t="s">
        <v>161</v>
      </c>
      <c r="K358" s="170">
        <v>1</v>
      </c>
      <c r="L358" s="171">
        <v>0</v>
      </c>
      <c r="M358" s="255">
        <v>0</v>
      </c>
      <c r="N358" s="256"/>
      <c r="O358" s="256"/>
      <c r="P358" s="254">
        <f>ROUND(V358*K358,2)</f>
        <v>0</v>
      </c>
      <c r="Q358" s="254"/>
      <c r="R358" s="36"/>
      <c r="T358" s="172" t="s">
        <v>24</v>
      </c>
      <c r="U358" s="43" t="s">
        <v>47</v>
      </c>
      <c r="V358" s="119">
        <f>L358+M358</f>
        <v>0</v>
      </c>
      <c r="W358" s="119">
        <f>ROUND(L358*K358,2)</f>
        <v>0</v>
      </c>
      <c r="X358" s="119">
        <f>ROUND(M358*K358,2)</f>
        <v>0</v>
      </c>
      <c r="Y358" s="35"/>
      <c r="Z358" s="173">
        <f>Y358*K358</f>
        <v>0</v>
      </c>
      <c r="AA358" s="173">
        <v>0</v>
      </c>
      <c r="AB358" s="173">
        <f>AA358*K358</f>
        <v>0</v>
      </c>
      <c r="AC358" s="173">
        <v>0</v>
      </c>
      <c r="AD358" s="174">
        <f>AC358*K358</f>
        <v>0</v>
      </c>
      <c r="AR358" s="17" t="s">
        <v>162</v>
      </c>
      <c r="AT358" s="17" t="s">
        <v>158</v>
      </c>
      <c r="AU358" s="17" t="s">
        <v>163</v>
      </c>
      <c r="AY358" s="17" t="s">
        <v>157</v>
      </c>
      <c r="BE358" s="106">
        <f>IF(U358="základní",P358,0)</f>
        <v>0</v>
      </c>
      <c r="BF358" s="106">
        <f>IF(U358="snížená",P358,0)</f>
        <v>0</v>
      </c>
      <c r="BG358" s="106">
        <f>IF(U358="zákl. přenesená",P358,0)</f>
        <v>0</v>
      </c>
      <c r="BH358" s="106">
        <f>IF(U358="sníž. přenesená",P358,0)</f>
        <v>0</v>
      </c>
      <c r="BI358" s="106">
        <f>IF(U358="nulová",P358,0)</f>
        <v>0</v>
      </c>
      <c r="BJ358" s="17" t="s">
        <v>26</v>
      </c>
      <c r="BK358" s="106">
        <f>ROUND(V358*K358,2)</f>
        <v>0</v>
      </c>
      <c r="BL358" s="17" t="s">
        <v>162</v>
      </c>
      <c r="BM358" s="17" t="s">
        <v>506</v>
      </c>
    </row>
    <row r="359" spans="2:65" s="1" customFormat="1" ht="90" customHeight="1">
      <c r="B359" s="34"/>
      <c r="C359" s="35"/>
      <c r="D359" s="35"/>
      <c r="E359" s="35"/>
      <c r="F359" s="257" t="s">
        <v>508</v>
      </c>
      <c r="G359" s="258"/>
      <c r="H359" s="258"/>
      <c r="I359" s="258"/>
      <c r="J359" s="35"/>
      <c r="K359" s="35"/>
      <c r="L359" s="35"/>
      <c r="M359" s="35"/>
      <c r="N359" s="35"/>
      <c r="O359" s="35"/>
      <c r="P359" s="35"/>
      <c r="Q359" s="35"/>
      <c r="R359" s="36"/>
      <c r="T359" s="140"/>
      <c r="U359" s="35"/>
      <c r="V359" s="35"/>
      <c r="W359" s="35"/>
      <c r="X359" s="35"/>
      <c r="Y359" s="35"/>
      <c r="Z359" s="35"/>
      <c r="AA359" s="35"/>
      <c r="AB359" s="35"/>
      <c r="AC359" s="35"/>
      <c r="AD359" s="77"/>
      <c r="AT359" s="17" t="s">
        <v>165</v>
      </c>
      <c r="AU359" s="17" t="s">
        <v>163</v>
      </c>
    </row>
    <row r="360" spans="2:65" s="1" customFormat="1" ht="22.5" customHeight="1">
      <c r="B360" s="34"/>
      <c r="C360" s="167" t="s">
        <v>509</v>
      </c>
      <c r="D360" s="167" t="s">
        <v>158</v>
      </c>
      <c r="E360" s="168" t="s">
        <v>510</v>
      </c>
      <c r="F360" s="253" t="s">
        <v>477</v>
      </c>
      <c r="G360" s="253"/>
      <c r="H360" s="253"/>
      <c r="I360" s="253"/>
      <c r="J360" s="169" t="s">
        <v>161</v>
      </c>
      <c r="K360" s="170">
        <v>1</v>
      </c>
      <c r="L360" s="171">
        <v>0</v>
      </c>
      <c r="M360" s="255">
        <v>0</v>
      </c>
      <c r="N360" s="256"/>
      <c r="O360" s="256"/>
      <c r="P360" s="254">
        <f>ROUND(V360*K360,2)</f>
        <v>0</v>
      </c>
      <c r="Q360" s="254"/>
      <c r="R360" s="36"/>
      <c r="T360" s="172" t="s">
        <v>24</v>
      </c>
      <c r="U360" s="43" t="s">
        <v>47</v>
      </c>
      <c r="V360" s="119">
        <f>L360+M360</f>
        <v>0</v>
      </c>
      <c r="W360" s="119">
        <f>ROUND(L360*K360,2)</f>
        <v>0</v>
      </c>
      <c r="X360" s="119">
        <f>ROUND(M360*K360,2)</f>
        <v>0</v>
      </c>
      <c r="Y360" s="35"/>
      <c r="Z360" s="173">
        <f>Y360*K360</f>
        <v>0</v>
      </c>
      <c r="AA360" s="173">
        <v>0</v>
      </c>
      <c r="AB360" s="173">
        <f>AA360*K360</f>
        <v>0</v>
      </c>
      <c r="AC360" s="173">
        <v>0</v>
      </c>
      <c r="AD360" s="174">
        <f>AC360*K360</f>
        <v>0</v>
      </c>
      <c r="AR360" s="17" t="s">
        <v>162</v>
      </c>
      <c r="AT360" s="17" t="s">
        <v>158</v>
      </c>
      <c r="AU360" s="17" t="s">
        <v>163</v>
      </c>
      <c r="AY360" s="17" t="s">
        <v>157</v>
      </c>
      <c r="BE360" s="106">
        <f>IF(U360="základní",P360,0)</f>
        <v>0</v>
      </c>
      <c r="BF360" s="106">
        <f>IF(U360="snížená",P360,0)</f>
        <v>0</v>
      </c>
      <c r="BG360" s="106">
        <f>IF(U360="zákl. přenesená",P360,0)</f>
        <v>0</v>
      </c>
      <c r="BH360" s="106">
        <f>IF(U360="sníž. přenesená",P360,0)</f>
        <v>0</v>
      </c>
      <c r="BI360" s="106">
        <f>IF(U360="nulová",P360,0)</f>
        <v>0</v>
      </c>
      <c r="BJ360" s="17" t="s">
        <v>26</v>
      </c>
      <c r="BK360" s="106">
        <f>ROUND(V360*K360,2)</f>
        <v>0</v>
      </c>
      <c r="BL360" s="17" t="s">
        <v>162</v>
      </c>
      <c r="BM360" s="17" t="s">
        <v>509</v>
      </c>
    </row>
    <row r="361" spans="2:65" s="1" customFormat="1" ht="102" customHeight="1">
      <c r="B361" s="34"/>
      <c r="C361" s="35"/>
      <c r="D361" s="35"/>
      <c r="E361" s="35"/>
      <c r="F361" s="257" t="s">
        <v>511</v>
      </c>
      <c r="G361" s="258"/>
      <c r="H361" s="258"/>
      <c r="I361" s="258"/>
      <c r="J361" s="35"/>
      <c r="K361" s="35"/>
      <c r="L361" s="35"/>
      <c r="M361" s="35"/>
      <c r="N361" s="35"/>
      <c r="O361" s="35"/>
      <c r="P361" s="35"/>
      <c r="Q361" s="35"/>
      <c r="R361" s="36"/>
      <c r="T361" s="140"/>
      <c r="U361" s="35"/>
      <c r="V361" s="35"/>
      <c r="W361" s="35"/>
      <c r="X361" s="35"/>
      <c r="Y361" s="35"/>
      <c r="Z361" s="35"/>
      <c r="AA361" s="35"/>
      <c r="AB361" s="35"/>
      <c r="AC361" s="35"/>
      <c r="AD361" s="77"/>
      <c r="AT361" s="17" t="s">
        <v>165</v>
      </c>
      <c r="AU361" s="17" t="s">
        <v>163</v>
      </c>
    </row>
    <row r="362" spans="2:65" s="1" customFormat="1" ht="31.5" customHeight="1">
      <c r="B362" s="34"/>
      <c r="C362" s="167" t="s">
        <v>512</v>
      </c>
      <c r="D362" s="167" t="s">
        <v>158</v>
      </c>
      <c r="E362" s="168" t="s">
        <v>513</v>
      </c>
      <c r="F362" s="253" t="s">
        <v>514</v>
      </c>
      <c r="G362" s="253"/>
      <c r="H362" s="253"/>
      <c r="I362" s="253"/>
      <c r="J362" s="169" t="s">
        <v>161</v>
      </c>
      <c r="K362" s="170">
        <v>7</v>
      </c>
      <c r="L362" s="171">
        <v>0</v>
      </c>
      <c r="M362" s="255">
        <v>0</v>
      </c>
      <c r="N362" s="256"/>
      <c r="O362" s="256"/>
      <c r="P362" s="254">
        <f>ROUND(V362*K362,2)</f>
        <v>0</v>
      </c>
      <c r="Q362" s="254"/>
      <c r="R362" s="36"/>
      <c r="T362" s="172" t="s">
        <v>24</v>
      </c>
      <c r="U362" s="43" t="s">
        <v>47</v>
      </c>
      <c r="V362" s="119">
        <f>L362+M362</f>
        <v>0</v>
      </c>
      <c r="W362" s="119">
        <f>ROUND(L362*K362,2)</f>
        <v>0</v>
      </c>
      <c r="X362" s="119">
        <f>ROUND(M362*K362,2)</f>
        <v>0</v>
      </c>
      <c r="Y362" s="35"/>
      <c r="Z362" s="173">
        <f>Y362*K362</f>
        <v>0</v>
      </c>
      <c r="AA362" s="173">
        <v>0</v>
      </c>
      <c r="AB362" s="173">
        <f>AA362*K362</f>
        <v>0</v>
      </c>
      <c r="AC362" s="173">
        <v>0</v>
      </c>
      <c r="AD362" s="174">
        <f>AC362*K362</f>
        <v>0</v>
      </c>
      <c r="AR362" s="17" t="s">
        <v>162</v>
      </c>
      <c r="AT362" s="17" t="s">
        <v>158</v>
      </c>
      <c r="AU362" s="17" t="s">
        <v>163</v>
      </c>
      <c r="AY362" s="17" t="s">
        <v>157</v>
      </c>
      <c r="BE362" s="106">
        <f>IF(U362="základní",P362,0)</f>
        <v>0</v>
      </c>
      <c r="BF362" s="106">
        <f>IF(U362="snížená",P362,0)</f>
        <v>0</v>
      </c>
      <c r="BG362" s="106">
        <f>IF(U362="zákl. přenesená",P362,0)</f>
        <v>0</v>
      </c>
      <c r="BH362" s="106">
        <f>IF(U362="sníž. přenesená",P362,0)</f>
        <v>0</v>
      </c>
      <c r="BI362" s="106">
        <f>IF(U362="nulová",P362,0)</f>
        <v>0</v>
      </c>
      <c r="BJ362" s="17" t="s">
        <v>26</v>
      </c>
      <c r="BK362" s="106">
        <f>ROUND(V362*K362,2)</f>
        <v>0</v>
      </c>
      <c r="BL362" s="17" t="s">
        <v>162</v>
      </c>
      <c r="BM362" s="17" t="s">
        <v>512</v>
      </c>
    </row>
    <row r="363" spans="2:65" s="1" customFormat="1" ht="42" customHeight="1">
      <c r="B363" s="34"/>
      <c r="C363" s="35"/>
      <c r="D363" s="35"/>
      <c r="E363" s="35"/>
      <c r="F363" s="257" t="s">
        <v>515</v>
      </c>
      <c r="G363" s="258"/>
      <c r="H363" s="258"/>
      <c r="I363" s="258"/>
      <c r="J363" s="35"/>
      <c r="K363" s="35"/>
      <c r="L363" s="35"/>
      <c r="M363" s="35"/>
      <c r="N363" s="35"/>
      <c r="O363" s="35"/>
      <c r="P363" s="35"/>
      <c r="Q363" s="35"/>
      <c r="R363" s="36"/>
      <c r="T363" s="140"/>
      <c r="U363" s="35"/>
      <c r="V363" s="35"/>
      <c r="W363" s="35"/>
      <c r="X363" s="35"/>
      <c r="Y363" s="35"/>
      <c r="Z363" s="35"/>
      <c r="AA363" s="35"/>
      <c r="AB363" s="35"/>
      <c r="AC363" s="35"/>
      <c r="AD363" s="77"/>
      <c r="AT363" s="17" t="s">
        <v>165</v>
      </c>
      <c r="AU363" s="17" t="s">
        <v>163</v>
      </c>
    </row>
    <row r="364" spans="2:65" s="1" customFormat="1" ht="44.25" customHeight="1">
      <c r="B364" s="34"/>
      <c r="C364" s="167" t="s">
        <v>516</v>
      </c>
      <c r="D364" s="167" t="s">
        <v>158</v>
      </c>
      <c r="E364" s="168" t="s">
        <v>517</v>
      </c>
      <c r="F364" s="253" t="s">
        <v>518</v>
      </c>
      <c r="G364" s="253"/>
      <c r="H364" s="253"/>
      <c r="I364" s="253"/>
      <c r="J364" s="169" t="s">
        <v>161</v>
      </c>
      <c r="K364" s="170">
        <v>2</v>
      </c>
      <c r="L364" s="171">
        <v>0</v>
      </c>
      <c r="M364" s="255">
        <v>0</v>
      </c>
      <c r="N364" s="256"/>
      <c r="O364" s="256"/>
      <c r="P364" s="254">
        <f>ROUND(V364*K364,2)</f>
        <v>0</v>
      </c>
      <c r="Q364" s="254"/>
      <c r="R364" s="36"/>
      <c r="T364" s="172" t="s">
        <v>24</v>
      </c>
      <c r="U364" s="43" t="s">
        <v>47</v>
      </c>
      <c r="V364" s="119">
        <f>L364+M364</f>
        <v>0</v>
      </c>
      <c r="W364" s="119">
        <f>ROUND(L364*K364,2)</f>
        <v>0</v>
      </c>
      <c r="X364" s="119">
        <f>ROUND(M364*K364,2)</f>
        <v>0</v>
      </c>
      <c r="Y364" s="35"/>
      <c r="Z364" s="173">
        <f>Y364*K364</f>
        <v>0</v>
      </c>
      <c r="AA364" s="173">
        <v>0</v>
      </c>
      <c r="AB364" s="173">
        <f>AA364*K364</f>
        <v>0</v>
      </c>
      <c r="AC364" s="173">
        <v>0</v>
      </c>
      <c r="AD364" s="174">
        <f>AC364*K364</f>
        <v>0</v>
      </c>
      <c r="AR364" s="17" t="s">
        <v>162</v>
      </c>
      <c r="AT364" s="17" t="s">
        <v>158</v>
      </c>
      <c r="AU364" s="17" t="s">
        <v>163</v>
      </c>
      <c r="AY364" s="17" t="s">
        <v>157</v>
      </c>
      <c r="BE364" s="106">
        <f>IF(U364="základní",P364,0)</f>
        <v>0</v>
      </c>
      <c r="BF364" s="106">
        <f>IF(U364="snížená",P364,0)</f>
        <v>0</v>
      </c>
      <c r="BG364" s="106">
        <f>IF(U364="zákl. přenesená",P364,0)</f>
        <v>0</v>
      </c>
      <c r="BH364" s="106">
        <f>IF(U364="sníž. přenesená",P364,0)</f>
        <v>0</v>
      </c>
      <c r="BI364" s="106">
        <f>IF(U364="nulová",P364,0)</f>
        <v>0</v>
      </c>
      <c r="BJ364" s="17" t="s">
        <v>26</v>
      </c>
      <c r="BK364" s="106">
        <f>ROUND(V364*K364,2)</f>
        <v>0</v>
      </c>
      <c r="BL364" s="17" t="s">
        <v>162</v>
      </c>
      <c r="BM364" s="17" t="s">
        <v>516</v>
      </c>
    </row>
    <row r="365" spans="2:65" s="1" customFormat="1" ht="54" customHeight="1">
      <c r="B365" s="34"/>
      <c r="C365" s="35"/>
      <c r="D365" s="35"/>
      <c r="E365" s="35"/>
      <c r="F365" s="257" t="s">
        <v>519</v>
      </c>
      <c r="G365" s="258"/>
      <c r="H365" s="258"/>
      <c r="I365" s="258"/>
      <c r="J365" s="35"/>
      <c r="K365" s="35"/>
      <c r="L365" s="35"/>
      <c r="M365" s="35"/>
      <c r="N365" s="35"/>
      <c r="O365" s="35"/>
      <c r="P365" s="35"/>
      <c r="Q365" s="35"/>
      <c r="R365" s="36"/>
      <c r="T365" s="140"/>
      <c r="U365" s="35"/>
      <c r="V365" s="35"/>
      <c r="W365" s="35"/>
      <c r="X365" s="35"/>
      <c r="Y365" s="35"/>
      <c r="Z365" s="35"/>
      <c r="AA365" s="35"/>
      <c r="AB365" s="35"/>
      <c r="AC365" s="35"/>
      <c r="AD365" s="77"/>
      <c r="AT365" s="17" t="s">
        <v>165</v>
      </c>
      <c r="AU365" s="17" t="s">
        <v>163</v>
      </c>
    </row>
    <row r="366" spans="2:65" s="1" customFormat="1" ht="31.5" customHeight="1">
      <c r="B366" s="34"/>
      <c r="C366" s="167" t="s">
        <v>520</v>
      </c>
      <c r="D366" s="167" t="s">
        <v>158</v>
      </c>
      <c r="E366" s="168" t="s">
        <v>521</v>
      </c>
      <c r="F366" s="253" t="s">
        <v>522</v>
      </c>
      <c r="G366" s="253"/>
      <c r="H366" s="253"/>
      <c r="I366" s="253"/>
      <c r="J366" s="169" t="s">
        <v>210</v>
      </c>
      <c r="K366" s="170">
        <v>150</v>
      </c>
      <c r="L366" s="171">
        <v>0</v>
      </c>
      <c r="M366" s="255">
        <v>0</v>
      </c>
      <c r="N366" s="256"/>
      <c r="O366" s="256"/>
      <c r="P366" s="254">
        <f>ROUND(V366*K366,2)</f>
        <v>0</v>
      </c>
      <c r="Q366" s="254"/>
      <c r="R366" s="36"/>
      <c r="T366" s="172" t="s">
        <v>24</v>
      </c>
      <c r="U366" s="43" t="s">
        <v>47</v>
      </c>
      <c r="V366" s="119">
        <f>L366+M366</f>
        <v>0</v>
      </c>
      <c r="W366" s="119">
        <f>ROUND(L366*K366,2)</f>
        <v>0</v>
      </c>
      <c r="X366" s="119">
        <f>ROUND(M366*K366,2)</f>
        <v>0</v>
      </c>
      <c r="Y366" s="35"/>
      <c r="Z366" s="173">
        <f>Y366*K366</f>
        <v>0</v>
      </c>
      <c r="AA366" s="173">
        <v>0</v>
      </c>
      <c r="AB366" s="173">
        <f>AA366*K366</f>
        <v>0</v>
      </c>
      <c r="AC366" s="173">
        <v>0</v>
      </c>
      <c r="AD366" s="174">
        <f>AC366*K366</f>
        <v>0</v>
      </c>
      <c r="AR366" s="17" t="s">
        <v>162</v>
      </c>
      <c r="AT366" s="17" t="s">
        <v>158</v>
      </c>
      <c r="AU366" s="17" t="s">
        <v>163</v>
      </c>
      <c r="AY366" s="17" t="s">
        <v>157</v>
      </c>
      <c r="BE366" s="106">
        <f>IF(U366="základní",P366,0)</f>
        <v>0</v>
      </c>
      <c r="BF366" s="106">
        <f>IF(U366="snížená",P366,0)</f>
        <v>0</v>
      </c>
      <c r="BG366" s="106">
        <f>IF(U366="zákl. přenesená",P366,0)</f>
        <v>0</v>
      </c>
      <c r="BH366" s="106">
        <f>IF(U366="sníž. přenesená",P366,0)</f>
        <v>0</v>
      </c>
      <c r="BI366" s="106">
        <f>IF(U366="nulová",P366,0)</f>
        <v>0</v>
      </c>
      <c r="BJ366" s="17" t="s">
        <v>26</v>
      </c>
      <c r="BK366" s="106">
        <f>ROUND(V366*K366,2)</f>
        <v>0</v>
      </c>
      <c r="BL366" s="17" t="s">
        <v>162</v>
      </c>
      <c r="BM366" s="17" t="s">
        <v>520</v>
      </c>
    </row>
    <row r="367" spans="2:65" s="1" customFormat="1" ht="66" customHeight="1">
      <c r="B367" s="34"/>
      <c r="C367" s="35"/>
      <c r="D367" s="35"/>
      <c r="E367" s="35"/>
      <c r="F367" s="257" t="s">
        <v>523</v>
      </c>
      <c r="G367" s="258"/>
      <c r="H367" s="258"/>
      <c r="I367" s="258"/>
      <c r="J367" s="35"/>
      <c r="K367" s="35"/>
      <c r="L367" s="35"/>
      <c r="M367" s="35"/>
      <c r="N367" s="35"/>
      <c r="O367" s="35"/>
      <c r="P367" s="35"/>
      <c r="Q367" s="35"/>
      <c r="R367" s="36"/>
      <c r="T367" s="140"/>
      <c r="U367" s="35"/>
      <c r="V367" s="35"/>
      <c r="W367" s="35"/>
      <c r="X367" s="35"/>
      <c r="Y367" s="35"/>
      <c r="Z367" s="35"/>
      <c r="AA367" s="35"/>
      <c r="AB367" s="35"/>
      <c r="AC367" s="35"/>
      <c r="AD367" s="77"/>
      <c r="AT367" s="17" t="s">
        <v>165</v>
      </c>
      <c r="AU367" s="17" t="s">
        <v>163</v>
      </c>
    </row>
    <row r="368" spans="2:65" s="1" customFormat="1" ht="31.5" customHeight="1">
      <c r="B368" s="34"/>
      <c r="C368" s="167" t="s">
        <v>524</v>
      </c>
      <c r="D368" s="167" t="s">
        <v>158</v>
      </c>
      <c r="E368" s="168" t="s">
        <v>525</v>
      </c>
      <c r="F368" s="253" t="s">
        <v>219</v>
      </c>
      <c r="G368" s="253"/>
      <c r="H368" s="253"/>
      <c r="I368" s="253"/>
      <c r="J368" s="169" t="s">
        <v>220</v>
      </c>
      <c r="K368" s="170">
        <v>50</v>
      </c>
      <c r="L368" s="171">
        <v>0</v>
      </c>
      <c r="M368" s="255">
        <v>0</v>
      </c>
      <c r="N368" s="256"/>
      <c r="O368" s="256"/>
      <c r="P368" s="254">
        <f>ROUND(V368*K368,2)</f>
        <v>0</v>
      </c>
      <c r="Q368" s="254"/>
      <c r="R368" s="36"/>
      <c r="T368" s="172" t="s">
        <v>24</v>
      </c>
      <c r="U368" s="43" t="s">
        <v>47</v>
      </c>
      <c r="V368" s="119">
        <f>L368+M368</f>
        <v>0</v>
      </c>
      <c r="W368" s="119">
        <f>ROUND(L368*K368,2)</f>
        <v>0</v>
      </c>
      <c r="X368" s="119">
        <f>ROUND(M368*K368,2)</f>
        <v>0</v>
      </c>
      <c r="Y368" s="35"/>
      <c r="Z368" s="173">
        <f>Y368*K368</f>
        <v>0</v>
      </c>
      <c r="AA368" s="173">
        <v>0</v>
      </c>
      <c r="AB368" s="173">
        <f>AA368*K368</f>
        <v>0</v>
      </c>
      <c r="AC368" s="173">
        <v>0</v>
      </c>
      <c r="AD368" s="174">
        <f>AC368*K368</f>
        <v>0</v>
      </c>
      <c r="AR368" s="17" t="s">
        <v>162</v>
      </c>
      <c r="AT368" s="17" t="s">
        <v>158</v>
      </c>
      <c r="AU368" s="17" t="s">
        <v>163</v>
      </c>
      <c r="AY368" s="17" t="s">
        <v>157</v>
      </c>
      <c r="BE368" s="106">
        <f>IF(U368="základní",P368,0)</f>
        <v>0</v>
      </c>
      <c r="BF368" s="106">
        <f>IF(U368="snížená",P368,0)</f>
        <v>0</v>
      </c>
      <c r="BG368" s="106">
        <f>IF(U368="zákl. přenesená",P368,0)</f>
        <v>0</v>
      </c>
      <c r="BH368" s="106">
        <f>IF(U368="sníž. přenesená",P368,0)</f>
        <v>0</v>
      </c>
      <c r="BI368" s="106">
        <f>IF(U368="nulová",P368,0)</f>
        <v>0</v>
      </c>
      <c r="BJ368" s="17" t="s">
        <v>26</v>
      </c>
      <c r="BK368" s="106">
        <f>ROUND(V368*K368,2)</f>
        <v>0</v>
      </c>
      <c r="BL368" s="17" t="s">
        <v>162</v>
      </c>
      <c r="BM368" s="17" t="s">
        <v>524</v>
      </c>
    </row>
    <row r="369" spans="2:65" s="1" customFormat="1" ht="54" customHeight="1">
      <c r="B369" s="34"/>
      <c r="C369" s="35"/>
      <c r="D369" s="35"/>
      <c r="E369" s="35"/>
      <c r="F369" s="257" t="s">
        <v>221</v>
      </c>
      <c r="G369" s="258"/>
      <c r="H369" s="258"/>
      <c r="I369" s="258"/>
      <c r="J369" s="35"/>
      <c r="K369" s="35"/>
      <c r="L369" s="35"/>
      <c r="M369" s="35"/>
      <c r="N369" s="35"/>
      <c r="O369" s="35"/>
      <c r="P369" s="35"/>
      <c r="Q369" s="35"/>
      <c r="R369" s="36"/>
      <c r="T369" s="140"/>
      <c r="U369" s="35"/>
      <c r="V369" s="35"/>
      <c r="W369" s="35"/>
      <c r="X369" s="35"/>
      <c r="Y369" s="35"/>
      <c r="Z369" s="35"/>
      <c r="AA369" s="35"/>
      <c r="AB369" s="35"/>
      <c r="AC369" s="35"/>
      <c r="AD369" s="77"/>
      <c r="AT369" s="17" t="s">
        <v>165</v>
      </c>
      <c r="AU369" s="17" t="s">
        <v>163</v>
      </c>
    </row>
    <row r="370" spans="2:65" s="9" customFormat="1" ht="22.35" customHeight="1">
      <c r="B370" s="155"/>
      <c r="C370" s="156"/>
      <c r="D370" s="166" t="s">
        <v>126</v>
      </c>
      <c r="E370" s="166"/>
      <c r="F370" s="166"/>
      <c r="G370" s="166"/>
      <c r="H370" s="166"/>
      <c r="I370" s="166"/>
      <c r="J370" s="166"/>
      <c r="K370" s="166"/>
      <c r="L370" s="166"/>
      <c r="M370" s="266">
        <f>BK370</f>
        <v>0</v>
      </c>
      <c r="N370" s="267"/>
      <c r="O370" s="267"/>
      <c r="P370" s="267"/>
      <c r="Q370" s="267"/>
      <c r="R370" s="158"/>
      <c r="T370" s="159"/>
      <c r="U370" s="156"/>
      <c r="V370" s="156"/>
      <c r="W370" s="160">
        <f>SUM(W371:W408)</f>
        <v>0</v>
      </c>
      <c r="X370" s="160">
        <f>SUM(X371:X408)</f>
        <v>0</v>
      </c>
      <c r="Y370" s="156"/>
      <c r="Z370" s="161">
        <f>SUM(Z371:Z408)</f>
        <v>0</v>
      </c>
      <c r="AA370" s="156"/>
      <c r="AB370" s="161">
        <f>SUM(AB371:AB408)</f>
        <v>0</v>
      </c>
      <c r="AC370" s="156"/>
      <c r="AD370" s="162">
        <f>SUM(AD371:AD408)</f>
        <v>0</v>
      </c>
      <c r="AR370" s="163" t="s">
        <v>26</v>
      </c>
      <c r="AT370" s="164" t="s">
        <v>83</v>
      </c>
      <c r="AU370" s="164" t="s">
        <v>107</v>
      </c>
      <c r="AY370" s="163" t="s">
        <v>157</v>
      </c>
      <c r="BK370" s="165">
        <f>SUM(BK371:BK408)</f>
        <v>0</v>
      </c>
    </row>
    <row r="371" spans="2:65" s="1" customFormat="1" ht="31.5" customHeight="1">
      <c r="B371" s="34"/>
      <c r="C371" s="167" t="s">
        <v>526</v>
      </c>
      <c r="D371" s="167" t="s">
        <v>158</v>
      </c>
      <c r="E371" s="168" t="s">
        <v>527</v>
      </c>
      <c r="F371" s="253" t="s">
        <v>528</v>
      </c>
      <c r="G371" s="253"/>
      <c r="H371" s="253"/>
      <c r="I371" s="253"/>
      <c r="J371" s="169" t="s">
        <v>161</v>
      </c>
      <c r="K371" s="170">
        <v>1</v>
      </c>
      <c r="L371" s="171">
        <v>0</v>
      </c>
      <c r="M371" s="255">
        <v>0</v>
      </c>
      <c r="N371" s="256"/>
      <c r="O371" s="256"/>
      <c r="P371" s="254">
        <f>ROUND(V371*K371,2)</f>
        <v>0</v>
      </c>
      <c r="Q371" s="254"/>
      <c r="R371" s="36"/>
      <c r="T371" s="172" t="s">
        <v>24</v>
      </c>
      <c r="U371" s="43" t="s">
        <v>47</v>
      </c>
      <c r="V371" s="119">
        <f>L371+M371</f>
        <v>0</v>
      </c>
      <c r="W371" s="119">
        <f>ROUND(L371*K371,2)</f>
        <v>0</v>
      </c>
      <c r="X371" s="119">
        <f>ROUND(M371*K371,2)</f>
        <v>0</v>
      </c>
      <c r="Y371" s="35"/>
      <c r="Z371" s="173">
        <f>Y371*K371</f>
        <v>0</v>
      </c>
      <c r="AA371" s="173">
        <v>0</v>
      </c>
      <c r="AB371" s="173">
        <f>AA371*K371</f>
        <v>0</v>
      </c>
      <c r="AC371" s="173">
        <v>0</v>
      </c>
      <c r="AD371" s="174">
        <f>AC371*K371</f>
        <v>0</v>
      </c>
      <c r="AR371" s="17" t="s">
        <v>162</v>
      </c>
      <c r="AT371" s="17" t="s">
        <v>158</v>
      </c>
      <c r="AU371" s="17" t="s">
        <v>163</v>
      </c>
      <c r="AY371" s="17" t="s">
        <v>157</v>
      </c>
      <c r="BE371" s="106">
        <f>IF(U371="základní",P371,0)</f>
        <v>0</v>
      </c>
      <c r="BF371" s="106">
        <f>IF(U371="snížená",P371,0)</f>
        <v>0</v>
      </c>
      <c r="BG371" s="106">
        <f>IF(U371="zákl. přenesená",P371,0)</f>
        <v>0</v>
      </c>
      <c r="BH371" s="106">
        <f>IF(U371="sníž. přenesená",P371,0)</f>
        <v>0</v>
      </c>
      <c r="BI371" s="106">
        <f>IF(U371="nulová",P371,0)</f>
        <v>0</v>
      </c>
      <c r="BJ371" s="17" t="s">
        <v>26</v>
      </c>
      <c r="BK371" s="106">
        <f>ROUND(V371*K371,2)</f>
        <v>0</v>
      </c>
      <c r="BL371" s="17" t="s">
        <v>162</v>
      </c>
      <c r="BM371" s="17" t="s">
        <v>526</v>
      </c>
    </row>
    <row r="372" spans="2:65" s="1" customFormat="1" ht="54" customHeight="1">
      <c r="B372" s="34"/>
      <c r="C372" s="35"/>
      <c r="D372" s="35"/>
      <c r="E372" s="35"/>
      <c r="F372" s="257" t="s">
        <v>529</v>
      </c>
      <c r="G372" s="258"/>
      <c r="H372" s="258"/>
      <c r="I372" s="258"/>
      <c r="J372" s="35"/>
      <c r="K372" s="35"/>
      <c r="L372" s="35"/>
      <c r="M372" s="35"/>
      <c r="N372" s="35"/>
      <c r="O372" s="35"/>
      <c r="P372" s="35"/>
      <c r="Q372" s="35"/>
      <c r="R372" s="36"/>
      <c r="T372" s="140"/>
      <c r="U372" s="35"/>
      <c r="V372" s="35"/>
      <c r="W372" s="35"/>
      <c r="X372" s="35"/>
      <c r="Y372" s="35"/>
      <c r="Z372" s="35"/>
      <c r="AA372" s="35"/>
      <c r="AB372" s="35"/>
      <c r="AC372" s="35"/>
      <c r="AD372" s="77"/>
      <c r="AT372" s="17" t="s">
        <v>165</v>
      </c>
      <c r="AU372" s="17" t="s">
        <v>163</v>
      </c>
    </row>
    <row r="373" spans="2:65" s="1" customFormat="1" ht="31.5" customHeight="1">
      <c r="B373" s="34"/>
      <c r="C373" s="167" t="s">
        <v>530</v>
      </c>
      <c r="D373" s="167" t="s">
        <v>158</v>
      </c>
      <c r="E373" s="168" t="s">
        <v>531</v>
      </c>
      <c r="F373" s="253" t="s">
        <v>532</v>
      </c>
      <c r="G373" s="253"/>
      <c r="H373" s="253"/>
      <c r="I373" s="253"/>
      <c r="J373" s="169" t="s">
        <v>161</v>
      </c>
      <c r="K373" s="170">
        <v>1</v>
      </c>
      <c r="L373" s="171">
        <v>0</v>
      </c>
      <c r="M373" s="255">
        <v>0</v>
      </c>
      <c r="N373" s="256"/>
      <c r="O373" s="256"/>
      <c r="P373" s="254">
        <f>ROUND(V373*K373,2)</f>
        <v>0</v>
      </c>
      <c r="Q373" s="254"/>
      <c r="R373" s="36"/>
      <c r="T373" s="172" t="s">
        <v>24</v>
      </c>
      <c r="U373" s="43" t="s">
        <v>47</v>
      </c>
      <c r="V373" s="119">
        <f>L373+M373</f>
        <v>0</v>
      </c>
      <c r="W373" s="119">
        <f>ROUND(L373*K373,2)</f>
        <v>0</v>
      </c>
      <c r="X373" s="119">
        <f>ROUND(M373*K373,2)</f>
        <v>0</v>
      </c>
      <c r="Y373" s="35"/>
      <c r="Z373" s="173">
        <f>Y373*K373</f>
        <v>0</v>
      </c>
      <c r="AA373" s="173">
        <v>0</v>
      </c>
      <c r="AB373" s="173">
        <f>AA373*K373</f>
        <v>0</v>
      </c>
      <c r="AC373" s="173">
        <v>0</v>
      </c>
      <c r="AD373" s="174">
        <f>AC373*K373</f>
        <v>0</v>
      </c>
      <c r="AR373" s="17" t="s">
        <v>162</v>
      </c>
      <c r="AT373" s="17" t="s">
        <v>158</v>
      </c>
      <c r="AU373" s="17" t="s">
        <v>163</v>
      </c>
      <c r="AY373" s="17" t="s">
        <v>157</v>
      </c>
      <c r="BE373" s="106">
        <f>IF(U373="základní",P373,0)</f>
        <v>0</v>
      </c>
      <c r="BF373" s="106">
        <f>IF(U373="snížená",P373,0)</f>
        <v>0</v>
      </c>
      <c r="BG373" s="106">
        <f>IF(U373="zákl. přenesená",P373,0)</f>
        <v>0</v>
      </c>
      <c r="BH373" s="106">
        <f>IF(U373="sníž. přenesená",P373,0)</f>
        <v>0</v>
      </c>
      <c r="BI373" s="106">
        <f>IF(U373="nulová",P373,0)</f>
        <v>0</v>
      </c>
      <c r="BJ373" s="17" t="s">
        <v>26</v>
      </c>
      <c r="BK373" s="106">
        <f>ROUND(V373*K373,2)</f>
        <v>0</v>
      </c>
      <c r="BL373" s="17" t="s">
        <v>162</v>
      </c>
      <c r="BM373" s="17" t="s">
        <v>530</v>
      </c>
    </row>
    <row r="374" spans="2:65" s="1" customFormat="1" ht="66" customHeight="1">
      <c r="B374" s="34"/>
      <c r="C374" s="35"/>
      <c r="D374" s="35"/>
      <c r="E374" s="35"/>
      <c r="F374" s="257" t="s">
        <v>533</v>
      </c>
      <c r="G374" s="258"/>
      <c r="H374" s="258"/>
      <c r="I374" s="258"/>
      <c r="J374" s="35"/>
      <c r="K374" s="35"/>
      <c r="L374" s="35"/>
      <c r="M374" s="35"/>
      <c r="N374" s="35"/>
      <c r="O374" s="35"/>
      <c r="P374" s="35"/>
      <c r="Q374" s="35"/>
      <c r="R374" s="36"/>
      <c r="T374" s="140"/>
      <c r="U374" s="35"/>
      <c r="V374" s="35"/>
      <c r="W374" s="35"/>
      <c r="X374" s="35"/>
      <c r="Y374" s="35"/>
      <c r="Z374" s="35"/>
      <c r="AA374" s="35"/>
      <c r="AB374" s="35"/>
      <c r="AC374" s="35"/>
      <c r="AD374" s="77"/>
      <c r="AT374" s="17" t="s">
        <v>165</v>
      </c>
      <c r="AU374" s="17" t="s">
        <v>163</v>
      </c>
    </row>
    <row r="375" spans="2:65" s="1" customFormat="1" ht="31.5" customHeight="1">
      <c r="B375" s="34"/>
      <c r="C375" s="167" t="s">
        <v>534</v>
      </c>
      <c r="D375" s="167" t="s">
        <v>158</v>
      </c>
      <c r="E375" s="168" t="s">
        <v>535</v>
      </c>
      <c r="F375" s="253" t="s">
        <v>532</v>
      </c>
      <c r="G375" s="253"/>
      <c r="H375" s="253"/>
      <c r="I375" s="253"/>
      <c r="J375" s="169" t="s">
        <v>161</v>
      </c>
      <c r="K375" s="170">
        <v>1</v>
      </c>
      <c r="L375" s="171">
        <v>0</v>
      </c>
      <c r="M375" s="255">
        <v>0</v>
      </c>
      <c r="N375" s="256"/>
      <c r="O375" s="256"/>
      <c r="P375" s="254">
        <f>ROUND(V375*K375,2)</f>
        <v>0</v>
      </c>
      <c r="Q375" s="254"/>
      <c r="R375" s="36"/>
      <c r="T375" s="172" t="s">
        <v>24</v>
      </c>
      <c r="U375" s="43" t="s">
        <v>47</v>
      </c>
      <c r="V375" s="119">
        <f>L375+M375</f>
        <v>0</v>
      </c>
      <c r="W375" s="119">
        <f>ROUND(L375*K375,2)</f>
        <v>0</v>
      </c>
      <c r="X375" s="119">
        <f>ROUND(M375*K375,2)</f>
        <v>0</v>
      </c>
      <c r="Y375" s="35"/>
      <c r="Z375" s="173">
        <f>Y375*K375</f>
        <v>0</v>
      </c>
      <c r="AA375" s="173">
        <v>0</v>
      </c>
      <c r="AB375" s="173">
        <f>AA375*K375</f>
        <v>0</v>
      </c>
      <c r="AC375" s="173">
        <v>0</v>
      </c>
      <c r="AD375" s="174">
        <f>AC375*K375</f>
        <v>0</v>
      </c>
      <c r="AR375" s="17" t="s">
        <v>162</v>
      </c>
      <c r="AT375" s="17" t="s">
        <v>158</v>
      </c>
      <c r="AU375" s="17" t="s">
        <v>163</v>
      </c>
      <c r="AY375" s="17" t="s">
        <v>157</v>
      </c>
      <c r="BE375" s="106">
        <f>IF(U375="základní",P375,0)</f>
        <v>0</v>
      </c>
      <c r="BF375" s="106">
        <f>IF(U375="snížená",P375,0)</f>
        <v>0</v>
      </c>
      <c r="BG375" s="106">
        <f>IF(U375="zákl. přenesená",P375,0)</f>
        <v>0</v>
      </c>
      <c r="BH375" s="106">
        <f>IF(U375="sníž. přenesená",P375,0)</f>
        <v>0</v>
      </c>
      <c r="BI375" s="106">
        <f>IF(U375="nulová",P375,0)</f>
        <v>0</v>
      </c>
      <c r="BJ375" s="17" t="s">
        <v>26</v>
      </c>
      <c r="BK375" s="106">
        <f>ROUND(V375*K375,2)</f>
        <v>0</v>
      </c>
      <c r="BL375" s="17" t="s">
        <v>162</v>
      </c>
      <c r="BM375" s="17" t="s">
        <v>534</v>
      </c>
    </row>
    <row r="376" spans="2:65" s="1" customFormat="1" ht="54" customHeight="1">
      <c r="B376" s="34"/>
      <c r="C376" s="35"/>
      <c r="D376" s="35"/>
      <c r="E376" s="35"/>
      <c r="F376" s="257" t="s">
        <v>296</v>
      </c>
      <c r="G376" s="258"/>
      <c r="H376" s="258"/>
      <c r="I376" s="258"/>
      <c r="J376" s="35"/>
      <c r="K376" s="35"/>
      <c r="L376" s="35"/>
      <c r="M376" s="35"/>
      <c r="N376" s="35"/>
      <c r="O376" s="35"/>
      <c r="P376" s="35"/>
      <c r="Q376" s="35"/>
      <c r="R376" s="36"/>
      <c r="T376" s="140"/>
      <c r="U376" s="35"/>
      <c r="V376" s="35"/>
      <c r="W376" s="35"/>
      <c r="X376" s="35"/>
      <c r="Y376" s="35"/>
      <c r="Z376" s="35"/>
      <c r="AA376" s="35"/>
      <c r="AB376" s="35"/>
      <c r="AC376" s="35"/>
      <c r="AD376" s="77"/>
      <c r="AT376" s="17" t="s">
        <v>165</v>
      </c>
      <c r="AU376" s="17" t="s">
        <v>163</v>
      </c>
    </row>
    <row r="377" spans="2:65" s="1" customFormat="1" ht="31.5" customHeight="1">
      <c r="B377" s="34"/>
      <c r="C377" s="167" t="s">
        <v>536</v>
      </c>
      <c r="D377" s="167" t="s">
        <v>158</v>
      </c>
      <c r="E377" s="168" t="s">
        <v>537</v>
      </c>
      <c r="F377" s="253" t="s">
        <v>532</v>
      </c>
      <c r="G377" s="253"/>
      <c r="H377" s="253"/>
      <c r="I377" s="253"/>
      <c r="J377" s="169" t="s">
        <v>161</v>
      </c>
      <c r="K377" s="170">
        <v>1</v>
      </c>
      <c r="L377" s="171">
        <v>0</v>
      </c>
      <c r="M377" s="255">
        <v>0</v>
      </c>
      <c r="N377" s="256"/>
      <c r="O377" s="256"/>
      <c r="P377" s="254">
        <f>ROUND(V377*K377,2)</f>
        <v>0</v>
      </c>
      <c r="Q377" s="254"/>
      <c r="R377" s="36"/>
      <c r="T377" s="172" t="s">
        <v>24</v>
      </c>
      <c r="U377" s="43" t="s">
        <v>47</v>
      </c>
      <c r="V377" s="119">
        <f>L377+M377</f>
        <v>0</v>
      </c>
      <c r="W377" s="119">
        <f>ROUND(L377*K377,2)</f>
        <v>0</v>
      </c>
      <c r="X377" s="119">
        <f>ROUND(M377*K377,2)</f>
        <v>0</v>
      </c>
      <c r="Y377" s="35"/>
      <c r="Z377" s="173">
        <f>Y377*K377</f>
        <v>0</v>
      </c>
      <c r="AA377" s="173">
        <v>0</v>
      </c>
      <c r="AB377" s="173">
        <f>AA377*K377</f>
        <v>0</v>
      </c>
      <c r="AC377" s="173">
        <v>0</v>
      </c>
      <c r="AD377" s="174">
        <f>AC377*K377</f>
        <v>0</v>
      </c>
      <c r="AR377" s="17" t="s">
        <v>162</v>
      </c>
      <c r="AT377" s="17" t="s">
        <v>158</v>
      </c>
      <c r="AU377" s="17" t="s">
        <v>163</v>
      </c>
      <c r="AY377" s="17" t="s">
        <v>157</v>
      </c>
      <c r="BE377" s="106">
        <f>IF(U377="základní",P377,0)</f>
        <v>0</v>
      </c>
      <c r="BF377" s="106">
        <f>IF(U377="snížená",P377,0)</f>
        <v>0</v>
      </c>
      <c r="BG377" s="106">
        <f>IF(U377="zákl. přenesená",P377,0)</f>
        <v>0</v>
      </c>
      <c r="BH377" s="106">
        <f>IF(U377="sníž. přenesená",P377,0)</f>
        <v>0</v>
      </c>
      <c r="BI377" s="106">
        <f>IF(U377="nulová",P377,0)</f>
        <v>0</v>
      </c>
      <c r="BJ377" s="17" t="s">
        <v>26</v>
      </c>
      <c r="BK377" s="106">
        <f>ROUND(V377*K377,2)</f>
        <v>0</v>
      </c>
      <c r="BL377" s="17" t="s">
        <v>162</v>
      </c>
      <c r="BM377" s="17" t="s">
        <v>536</v>
      </c>
    </row>
    <row r="378" spans="2:65" s="1" customFormat="1" ht="54" customHeight="1">
      <c r="B378" s="34"/>
      <c r="C378" s="35"/>
      <c r="D378" s="35"/>
      <c r="E378" s="35"/>
      <c r="F378" s="257" t="s">
        <v>296</v>
      </c>
      <c r="G378" s="258"/>
      <c r="H378" s="258"/>
      <c r="I378" s="258"/>
      <c r="J378" s="35"/>
      <c r="K378" s="35"/>
      <c r="L378" s="35"/>
      <c r="M378" s="35"/>
      <c r="N378" s="35"/>
      <c r="O378" s="35"/>
      <c r="P378" s="35"/>
      <c r="Q378" s="35"/>
      <c r="R378" s="36"/>
      <c r="T378" s="140"/>
      <c r="U378" s="35"/>
      <c r="V378" s="35"/>
      <c r="W378" s="35"/>
      <c r="X378" s="35"/>
      <c r="Y378" s="35"/>
      <c r="Z378" s="35"/>
      <c r="AA378" s="35"/>
      <c r="AB378" s="35"/>
      <c r="AC378" s="35"/>
      <c r="AD378" s="77"/>
      <c r="AT378" s="17" t="s">
        <v>165</v>
      </c>
      <c r="AU378" s="17" t="s">
        <v>163</v>
      </c>
    </row>
    <row r="379" spans="2:65" s="1" customFormat="1" ht="31.5" customHeight="1">
      <c r="B379" s="34"/>
      <c r="C379" s="167" t="s">
        <v>538</v>
      </c>
      <c r="D379" s="167" t="s">
        <v>158</v>
      </c>
      <c r="E379" s="168" t="s">
        <v>539</v>
      </c>
      <c r="F379" s="253" t="s">
        <v>307</v>
      </c>
      <c r="G379" s="253"/>
      <c r="H379" s="253"/>
      <c r="I379" s="253"/>
      <c r="J379" s="169" t="s">
        <v>161</v>
      </c>
      <c r="K379" s="170">
        <v>1</v>
      </c>
      <c r="L379" s="171">
        <v>0</v>
      </c>
      <c r="M379" s="255">
        <v>0</v>
      </c>
      <c r="N379" s="256"/>
      <c r="O379" s="256"/>
      <c r="P379" s="254">
        <f>ROUND(V379*K379,2)</f>
        <v>0</v>
      </c>
      <c r="Q379" s="254"/>
      <c r="R379" s="36"/>
      <c r="T379" s="172" t="s">
        <v>24</v>
      </c>
      <c r="U379" s="43" t="s">
        <v>47</v>
      </c>
      <c r="V379" s="119">
        <f>L379+M379</f>
        <v>0</v>
      </c>
      <c r="W379" s="119">
        <f>ROUND(L379*K379,2)</f>
        <v>0</v>
      </c>
      <c r="X379" s="119">
        <f>ROUND(M379*K379,2)</f>
        <v>0</v>
      </c>
      <c r="Y379" s="35"/>
      <c r="Z379" s="173">
        <f>Y379*K379</f>
        <v>0</v>
      </c>
      <c r="AA379" s="173">
        <v>0</v>
      </c>
      <c r="AB379" s="173">
        <f>AA379*K379</f>
        <v>0</v>
      </c>
      <c r="AC379" s="173">
        <v>0</v>
      </c>
      <c r="AD379" s="174">
        <f>AC379*K379</f>
        <v>0</v>
      </c>
      <c r="AR379" s="17" t="s">
        <v>162</v>
      </c>
      <c r="AT379" s="17" t="s">
        <v>158</v>
      </c>
      <c r="AU379" s="17" t="s">
        <v>163</v>
      </c>
      <c r="AY379" s="17" t="s">
        <v>157</v>
      </c>
      <c r="BE379" s="106">
        <f>IF(U379="základní",P379,0)</f>
        <v>0</v>
      </c>
      <c r="BF379" s="106">
        <f>IF(U379="snížená",P379,0)</f>
        <v>0</v>
      </c>
      <c r="BG379" s="106">
        <f>IF(U379="zákl. přenesená",P379,0)</f>
        <v>0</v>
      </c>
      <c r="BH379" s="106">
        <f>IF(U379="sníž. přenesená",P379,0)</f>
        <v>0</v>
      </c>
      <c r="BI379" s="106">
        <f>IF(U379="nulová",P379,0)</f>
        <v>0</v>
      </c>
      <c r="BJ379" s="17" t="s">
        <v>26</v>
      </c>
      <c r="BK379" s="106">
        <f>ROUND(V379*K379,2)</f>
        <v>0</v>
      </c>
      <c r="BL379" s="17" t="s">
        <v>162</v>
      </c>
      <c r="BM379" s="17" t="s">
        <v>538</v>
      </c>
    </row>
    <row r="380" spans="2:65" s="1" customFormat="1" ht="54" customHeight="1">
      <c r="B380" s="34"/>
      <c r="C380" s="35"/>
      <c r="D380" s="35"/>
      <c r="E380" s="35"/>
      <c r="F380" s="257" t="s">
        <v>308</v>
      </c>
      <c r="G380" s="258"/>
      <c r="H380" s="258"/>
      <c r="I380" s="258"/>
      <c r="J380" s="35"/>
      <c r="K380" s="35"/>
      <c r="L380" s="35"/>
      <c r="M380" s="35"/>
      <c r="N380" s="35"/>
      <c r="O380" s="35"/>
      <c r="P380" s="35"/>
      <c r="Q380" s="35"/>
      <c r="R380" s="36"/>
      <c r="T380" s="140"/>
      <c r="U380" s="35"/>
      <c r="V380" s="35"/>
      <c r="W380" s="35"/>
      <c r="X380" s="35"/>
      <c r="Y380" s="35"/>
      <c r="Z380" s="35"/>
      <c r="AA380" s="35"/>
      <c r="AB380" s="35"/>
      <c r="AC380" s="35"/>
      <c r="AD380" s="77"/>
      <c r="AT380" s="17" t="s">
        <v>165</v>
      </c>
      <c r="AU380" s="17" t="s">
        <v>163</v>
      </c>
    </row>
    <row r="381" spans="2:65" s="1" customFormat="1" ht="22.5" customHeight="1">
      <c r="B381" s="34"/>
      <c r="C381" s="167" t="s">
        <v>540</v>
      </c>
      <c r="D381" s="167" t="s">
        <v>158</v>
      </c>
      <c r="E381" s="168" t="s">
        <v>541</v>
      </c>
      <c r="F381" s="253" t="s">
        <v>542</v>
      </c>
      <c r="G381" s="253"/>
      <c r="H381" s="253"/>
      <c r="I381" s="253"/>
      <c r="J381" s="169" t="s">
        <v>161</v>
      </c>
      <c r="K381" s="170">
        <v>3</v>
      </c>
      <c r="L381" s="171">
        <v>0</v>
      </c>
      <c r="M381" s="255">
        <v>0</v>
      </c>
      <c r="N381" s="256"/>
      <c r="O381" s="256"/>
      <c r="P381" s="254">
        <f>ROUND(V381*K381,2)</f>
        <v>0</v>
      </c>
      <c r="Q381" s="254"/>
      <c r="R381" s="36"/>
      <c r="T381" s="172" t="s">
        <v>24</v>
      </c>
      <c r="U381" s="43" t="s">
        <v>47</v>
      </c>
      <c r="V381" s="119">
        <f>L381+M381</f>
        <v>0</v>
      </c>
      <c r="W381" s="119">
        <f>ROUND(L381*K381,2)</f>
        <v>0</v>
      </c>
      <c r="X381" s="119">
        <f>ROUND(M381*K381,2)</f>
        <v>0</v>
      </c>
      <c r="Y381" s="35"/>
      <c r="Z381" s="173">
        <f>Y381*K381</f>
        <v>0</v>
      </c>
      <c r="AA381" s="173">
        <v>0</v>
      </c>
      <c r="AB381" s="173">
        <f>AA381*K381</f>
        <v>0</v>
      </c>
      <c r="AC381" s="173">
        <v>0</v>
      </c>
      <c r="AD381" s="174">
        <f>AC381*K381</f>
        <v>0</v>
      </c>
      <c r="AR381" s="17" t="s">
        <v>162</v>
      </c>
      <c r="AT381" s="17" t="s">
        <v>158</v>
      </c>
      <c r="AU381" s="17" t="s">
        <v>163</v>
      </c>
      <c r="AY381" s="17" t="s">
        <v>157</v>
      </c>
      <c r="BE381" s="106">
        <f>IF(U381="základní",P381,0)</f>
        <v>0</v>
      </c>
      <c r="BF381" s="106">
        <f>IF(U381="snížená",P381,0)</f>
        <v>0</v>
      </c>
      <c r="BG381" s="106">
        <f>IF(U381="zákl. přenesená",P381,0)</f>
        <v>0</v>
      </c>
      <c r="BH381" s="106">
        <f>IF(U381="sníž. přenesená",P381,0)</f>
        <v>0</v>
      </c>
      <c r="BI381" s="106">
        <f>IF(U381="nulová",P381,0)</f>
        <v>0</v>
      </c>
      <c r="BJ381" s="17" t="s">
        <v>26</v>
      </c>
      <c r="BK381" s="106">
        <f>ROUND(V381*K381,2)</f>
        <v>0</v>
      </c>
      <c r="BL381" s="17" t="s">
        <v>162</v>
      </c>
      <c r="BM381" s="17" t="s">
        <v>540</v>
      </c>
    </row>
    <row r="382" spans="2:65" s="1" customFormat="1" ht="30" customHeight="1">
      <c r="B382" s="34"/>
      <c r="C382" s="35"/>
      <c r="D382" s="35"/>
      <c r="E382" s="35"/>
      <c r="F382" s="257" t="s">
        <v>339</v>
      </c>
      <c r="G382" s="258"/>
      <c r="H382" s="258"/>
      <c r="I382" s="258"/>
      <c r="J382" s="35"/>
      <c r="K382" s="35"/>
      <c r="L382" s="35"/>
      <c r="M382" s="35"/>
      <c r="N382" s="35"/>
      <c r="O382" s="35"/>
      <c r="P382" s="35"/>
      <c r="Q382" s="35"/>
      <c r="R382" s="36"/>
      <c r="T382" s="140"/>
      <c r="U382" s="35"/>
      <c r="V382" s="35"/>
      <c r="W382" s="35"/>
      <c r="X382" s="35"/>
      <c r="Y382" s="35"/>
      <c r="Z382" s="35"/>
      <c r="AA382" s="35"/>
      <c r="AB382" s="35"/>
      <c r="AC382" s="35"/>
      <c r="AD382" s="77"/>
      <c r="AT382" s="17" t="s">
        <v>165</v>
      </c>
      <c r="AU382" s="17" t="s">
        <v>163</v>
      </c>
    </row>
    <row r="383" spans="2:65" s="1" customFormat="1" ht="22.5" customHeight="1">
      <c r="B383" s="34"/>
      <c r="C383" s="167" t="s">
        <v>543</v>
      </c>
      <c r="D383" s="167" t="s">
        <v>158</v>
      </c>
      <c r="E383" s="168" t="s">
        <v>544</v>
      </c>
      <c r="F383" s="253" t="s">
        <v>545</v>
      </c>
      <c r="G383" s="253"/>
      <c r="H383" s="253"/>
      <c r="I383" s="253"/>
      <c r="J383" s="169" t="s">
        <v>161</v>
      </c>
      <c r="K383" s="170">
        <v>1</v>
      </c>
      <c r="L383" s="171">
        <v>0</v>
      </c>
      <c r="M383" s="255">
        <v>0</v>
      </c>
      <c r="N383" s="256"/>
      <c r="O383" s="256"/>
      <c r="P383" s="254">
        <f>ROUND(V383*K383,2)</f>
        <v>0</v>
      </c>
      <c r="Q383" s="254"/>
      <c r="R383" s="36"/>
      <c r="T383" s="172" t="s">
        <v>24</v>
      </c>
      <c r="U383" s="43" t="s">
        <v>47</v>
      </c>
      <c r="V383" s="119">
        <f>L383+M383</f>
        <v>0</v>
      </c>
      <c r="W383" s="119">
        <f>ROUND(L383*K383,2)</f>
        <v>0</v>
      </c>
      <c r="X383" s="119">
        <f>ROUND(M383*K383,2)</f>
        <v>0</v>
      </c>
      <c r="Y383" s="35"/>
      <c r="Z383" s="173">
        <f>Y383*K383</f>
        <v>0</v>
      </c>
      <c r="AA383" s="173">
        <v>0</v>
      </c>
      <c r="AB383" s="173">
        <f>AA383*K383</f>
        <v>0</v>
      </c>
      <c r="AC383" s="173">
        <v>0</v>
      </c>
      <c r="AD383" s="174">
        <f>AC383*K383</f>
        <v>0</v>
      </c>
      <c r="AR383" s="17" t="s">
        <v>162</v>
      </c>
      <c r="AT383" s="17" t="s">
        <v>158</v>
      </c>
      <c r="AU383" s="17" t="s">
        <v>163</v>
      </c>
      <c r="AY383" s="17" t="s">
        <v>157</v>
      </c>
      <c r="BE383" s="106">
        <f>IF(U383="základní",P383,0)</f>
        <v>0</v>
      </c>
      <c r="BF383" s="106">
        <f>IF(U383="snížená",P383,0)</f>
        <v>0</v>
      </c>
      <c r="BG383" s="106">
        <f>IF(U383="zákl. přenesená",P383,0)</f>
        <v>0</v>
      </c>
      <c r="BH383" s="106">
        <f>IF(U383="sníž. přenesená",P383,0)</f>
        <v>0</v>
      </c>
      <c r="BI383" s="106">
        <f>IF(U383="nulová",P383,0)</f>
        <v>0</v>
      </c>
      <c r="BJ383" s="17" t="s">
        <v>26</v>
      </c>
      <c r="BK383" s="106">
        <f>ROUND(V383*K383,2)</f>
        <v>0</v>
      </c>
      <c r="BL383" s="17" t="s">
        <v>162</v>
      </c>
      <c r="BM383" s="17" t="s">
        <v>543</v>
      </c>
    </row>
    <row r="384" spans="2:65" s="1" customFormat="1" ht="42" customHeight="1">
      <c r="B384" s="34"/>
      <c r="C384" s="35"/>
      <c r="D384" s="35"/>
      <c r="E384" s="35"/>
      <c r="F384" s="257" t="s">
        <v>546</v>
      </c>
      <c r="G384" s="258"/>
      <c r="H384" s="258"/>
      <c r="I384" s="258"/>
      <c r="J384" s="35"/>
      <c r="K384" s="35"/>
      <c r="L384" s="35"/>
      <c r="M384" s="35"/>
      <c r="N384" s="35"/>
      <c r="O384" s="35"/>
      <c r="P384" s="35"/>
      <c r="Q384" s="35"/>
      <c r="R384" s="36"/>
      <c r="T384" s="140"/>
      <c r="U384" s="35"/>
      <c r="V384" s="35"/>
      <c r="W384" s="35"/>
      <c r="X384" s="35"/>
      <c r="Y384" s="35"/>
      <c r="Z384" s="35"/>
      <c r="AA384" s="35"/>
      <c r="AB384" s="35"/>
      <c r="AC384" s="35"/>
      <c r="AD384" s="77"/>
      <c r="AT384" s="17" t="s">
        <v>165</v>
      </c>
      <c r="AU384" s="17" t="s">
        <v>163</v>
      </c>
    </row>
    <row r="385" spans="2:65" s="1" customFormat="1" ht="22.5" customHeight="1">
      <c r="B385" s="34"/>
      <c r="C385" s="167" t="s">
        <v>547</v>
      </c>
      <c r="D385" s="167" t="s">
        <v>158</v>
      </c>
      <c r="E385" s="168" t="s">
        <v>548</v>
      </c>
      <c r="F385" s="253" t="s">
        <v>549</v>
      </c>
      <c r="G385" s="253"/>
      <c r="H385" s="253"/>
      <c r="I385" s="253"/>
      <c r="J385" s="169" t="s">
        <v>161</v>
      </c>
      <c r="K385" s="170">
        <v>2</v>
      </c>
      <c r="L385" s="171">
        <v>0</v>
      </c>
      <c r="M385" s="255">
        <v>0</v>
      </c>
      <c r="N385" s="256"/>
      <c r="O385" s="256"/>
      <c r="P385" s="254">
        <f>ROUND(V385*K385,2)</f>
        <v>0</v>
      </c>
      <c r="Q385" s="254"/>
      <c r="R385" s="36"/>
      <c r="T385" s="172" t="s">
        <v>24</v>
      </c>
      <c r="U385" s="43" t="s">
        <v>47</v>
      </c>
      <c r="V385" s="119">
        <f>L385+M385</f>
        <v>0</v>
      </c>
      <c r="W385" s="119">
        <f>ROUND(L385*K385,2)</f>
        <v>0</v>
      </c>
      <c r="X385" s="119">
        <f>ROUND(M385*K385,2)</f>
        <v>0</v>
      </c>
      <c r="Y385" s="35"/>
      <c r="Z385" s="173">
        <f>Y385*K385</f>
        <v>0</v>
      </c>
      <c r="AA385" s="173">
        <v>0</v>
      </c>
      <c r="AB385" s="173">
        <f>AA385*K385</f>
        <v>0</v>
      </c>
      <c r="AC385" s="173">
        <v>0</v>
      </c>
      <c r="AD385" s="174">
        <f>AC385*K385</f>
        <v>0</v>
      </c>
      <c r="AR385" s="17" t="s">
        <v>162</v>
      </c>
      <c r="AT385" s="17" t="s">
        <v>158</v>
      </c>
      <c r="AU385" s="17" t="s">
        <v>163</v>
      </c>
      <c r="AY385" s="17" t="s">
        <v>157</v>
      </c>
      <c r="BE385" s="106">
        <f>IF(U385="základní",P385,0)</f>
        <v>0</v>
      </c>
      <c r="BF385" s="106">
        <f>IF(U385="snížená",P385,0)</f>
        <v>0</v>
      </c>
      <c r="BG385" s="106">
        <f>IF(U385="zákl. přenesená",P385,0)</f>
        <v>0</v>
      </c>
      <c r="BH385" s="106">
        <f>IF(U385="sníž. přenesená",P385,0)</f>
        <v>0</v>
      </c>
      <c r="BI385" s="106">
        <f>IF(U385="nulová",P385,0)</f>
        <v>0</v>
      </c>
      <c r="BJ385" s="17" t="s">
        <v>26</v>
      </c>
      <c r="BK385" s="106">
        <f>ROUND(V385*K385,2)</f>
        <v>0</v>
      </c>
      <c r="BL385" s="17" t="s">
        <v>162</v>
      </c>
      <c r="BM385" s="17" t="s">
        <v>547</v>
      </c>
    </row>
    <row r="386" spans="2:65" s="1" customFormat="1" ht="54" customHeight="1">
      <c r="B386" s="34"/>
      <c r="C386" s="35"/>
      <c r="D386" s="35"/>
      <c r="E386" s="35"/>
      <c r="F386" s="257" t="s">
        <v>550</v>
      </c>
      <c r="G386" s="258"/>
      <c r="H386" s="258"/>
      <c r="I386" s="258"/>
      <c r="J386" s="35"/>
      <c r="K386" s="35"/>
      <c r="L386" s="35"/>
      <c r="M386" s="35"/>
      <c r="N386" s="35"/>
      <c r="O386" s="35"/>
      <c r="P386" s="35"/>
      <c r="Q386" s="35"/>
      <c r="R386" s="36"/>
      <c r="T386" s="140"/>
      <c r="U386" s="35"/>
      <c r="V386" s="35"/>
      <c r="W386" s="35"/>
      <c r="X386" s="35"/>
      <c r="Y386" s="35"/>
      <c r="Z386" s="35"/>
      <c r="AA386" s="35"/>
      <c r="AB386" s="35"/>
      <c r="AC386" s="35"/>
      <c r="AD386" s="77"/>
      <c r="AT386" s="17" t="s">
        <v>165</v>
      </c>
      <c r="AU386" s="17" t="s">
        <v>163</v>
      </c>
    </row>
    <row r="387" spans="2:65" s="1" customFormat="1" ht="22.5" customHeight="1">
      <c r="B387" s="34"/>
      <c r="C387" s="167" t="s">
        <v>551</v>
      </c>
      <c r="D387" s="167" t="s">
        <v>158</v>
      </c>
      <c r="E387" s="168" t="s">
        <v>552</v>
      </c>
      <c r="F387" s="253" t="s">
        <v>389</v>
      </c>
      <c r="G387" s="253"/>
      <c r="H387" s="253"/>
      <c r="I387" s="253"/>
      <c r="J387" s="169" t="s">
        <v>161</v>
      </c>
      <c r="K387" s="170">
        <v>21</v>
      </c>
      <c r="L387" s="171">
        <v>0</v>
      </c>
      <c r="M387" s="255">
        <v>0</v>
      </c>
      <c r="N387" s="256"/>
      <c r="O387" s="256"/>
      <c r="P387" s="254">
        <f>ROUND(V387*K387,2)</f>
        <v>0</v>
      </c>
      <c r="Q387" s="254"/>
      <c r="R387" s="36"/>
      <c r="T387" s="172" t="s">
        <v>24</v>
      </c>
      <c r="U387" s="43" t="s">
        <v>47</v>
      </c>
      <c r="V387" s="119">
        <f>L387+M387</f>
        <v>0</v>
      </c>
      <c r="W387" s="119">
        <f>ROUND(L387*K387,2)</f>
        <v>0</v>
      </c>
      <c r="X387" s="119">
        <f>ROUND(M387*K387,2)</f>
        <v>0</v>
      </c>
      <c r="Y387" s="35"/>
      <c r="Z387" s="173">
        <f>Y387*K387</f>
        <v>0</v>
      </c>
      <c r="AA387" s="173">
        <v>0</v>
      </c>
      <c r="AB387" s="173">
        <f>AA387*K387</f>
        <v>0</v>
      </c>
      <c r="AC387" s="173">
        <v>0</v>
      </c>
      <c r="AD387" s="174">
        <f>AC387*K387</f>
        <v>0</v>
      </c>
      <c r="AR387" s="17" t="s">
        <v>162</v>
      </c>
      <c r="AT387" s="17" t="s">
        <v>158</v>
      </c>
      <c r="AU387" s="17" t="s">
        <v>163</v>
      </c>
      <c r="AY387" s="17" t="s">
        <v>157</v>
      </c>
      <c r="BE387" s="106">
        <f>IF(U387="základní",P387,0)</f>
        <v>0</v>
      </c>
      <c r="BF387" s="106">
        <f>IF(U387="snížená",P387,0)</f>
        <v>0</v>
      </c>
      <c r="BG387" s="106">
        <f>IF(U387="zákl. přenesená",P387,0)</f>
        <v>0</v>
      </c>
      <c r="BH387" s="106">
        <f>IF(U387="sníž. přenesená",P387,0)</f>
        <v>0</v>
      </c>
      <c r="BI387" s="106">
        <f>IF(U387="nulová",P387,0)</f>
        <v>0</v>
      </c>
      <c r="BJ387" s="17" t="s">
        <v>26</v>
      </c>
      <c r="BK387" s="106">
        <f>ROUND(V387*K387,2)</f>
        <v>0</v>
      </c>
      <c r="BL387" s="17" t="s">
        <v>162</v>
      </c>
      <c r="BM387" s="17" t="s">
        <v>551</v>
      </c>
    </row>
    <row r="388" spans="2:65" s="1" customFormat="1" ht="54" customHeight="1">
      <c r="B388" s="34"/>
      <c r="C388" s="35"/>
      <c r="D388" s="35"/>
      <c r="E388" s="35"/>
      <c r="F388" s="257" t="s">
        <v>390</v>
      </c>
      <c r="G388" s="258"/>
      <c r="H388" s="258"/>
      <c r="I388" s="258"/>
      <c r="J388" s="35"/>
      <c r="K388" s="35"/>
      <c r="L388" s="35"/>
      <c r="M388" s="35"/>
      <c r="N388" s="35"/>
      <c r="O388" s="35"/>
      <c r="P388" s="35"/>
      <c r="Q388" s="35"/>
      <c r="R388" s="36"/>
      <c r="T388" s="140"/>
      <c r="U388" s="35"/>
      <c r="V388" s="35"/>
      <c r="W388" s="35"/>
      <c r="X388" s="35"/>
      <c r="Y388" s="35"/>
      <c r="Z388" s="35"/>
      <c r="AA388" s="35"/>
      <c r="AB388" s="35"/>
      <c r="AC388" s="35"/>
      <c r="AD388" s="77"/>
      <c r="AT388" s="17" t="s">
        <v>165</v>
      </c>
      <c r="AU388" s="17" t="s">
        <v>163</v>
      </c>
    </row>
    <row r="389" spans="2:65" s="1" customFormat="1" ht="22.5" customHeight="1">
      <c r="B389" s="34"/>
      <c r="C389" s="167" t="s">
        <v>553</v>
      </c>
      <c r="D389" s="167" t="s">
        <v>158</v>
      </c>
      <c r="E389" s="168" t="s">
        <v>554</v>
      </c>
      <c r="F389" s="253" t="s">
        <v>555</v>
      </c>
      <c r="G389" s="253"/>
      <c r="H389" s="253"/>
      <c r="I389" s="253"/>
      <c r="J389" s="169" t="s">
        <v>161</v>
      </c>
      <c r="K389" s="170">
        <v>1</v>
      </c>
      <c r="L389" s="171">
        <v>0</v>
      </c>
      <c r="M389" s="255">
        <v>0</v>
      </c>
      <c r="N389" s="256"/>
      <c r="O389" s="256"/>
      <c r="P389" s="254">
        <f>ROUND(V389*K389,2)</f>
        <v>0</v>
      </c>
      <c r="Q389" s="254"/>
      <c r="R389" s="36"/>
      <c r="T389" s="172" t="s">
        <v>24</v>
      </c>
      <c r="U389" s="43" t="s">
        <v>47</v>
      </c>
      <c r="V389" s="119">
        <f>L389+M389</f>
        <v>0</v>
      </c>
      <c r="W389" s="119">
        <f>ROUND(L389*K389,2)</f>
        <v>0</v>
      </c>
      <c r="X389" s="119">
        <f>ROUND(M389*K389,2)</f>
        <v>0</v>
      </c>
      <c r="Y389" s="35"/>
      <c r="Z389" s="173">
        <f>Y389*K389</f>
        <v>0</v>
      </c>
      <c r="AA389" s="173">
        <v>0</v>
      </c>
      <c r="AB389" s="173">
        <f>AA389*K389</f>
        <v>0</v>
      </c>
      <c r="AC389" s="173">
        <v>0</v>
      </c>
      <c r="AD389" s="174">
        <f>AC389*K389</f>
        <v>0</v>
      </c>
      <c r="AR389" s="17" t="s">
        <v>162</v>
      </c>
      <c r="AT389" s="17" t="s">
        <v>158</v>
      </c>
      <c r="AU389" s="17" t="s">
        <v>163</v>
      </c>
      <c r="AY389" s="17" t="s">
        <v>157</v>
      </c>
      <c r="BE389" s="106">
        <f>IF(U389="základní",P389,0)</f>
        <v>0</v>
      </c>
      <c r="BF389" s="106">
        <f>IF(U389="snížená",P389,0)</f>
        <v>0</v>
      </c>
      <c r="BG389" s="106">
        <f>IF(U389="zákl. přenesená",P389,0)</f>
        <v>0</v>
      </c>
      <c r="BH389" s="106">
        <f>IF(U389="sníž. přenesená",P389,0)</f>
        <v>0</v>
      </c>
      <c r="BI389" s="106">
        <f>IF(U389="nulová",P389,0)</f>
        <v>0</v>
      </c>
      <c r="BJ389" s="17" t="s">
        <v>26</v>
      </c>
      <c r="BK389" s="106">
        <f>ROUND(V389*K389,2)</f>
        <v>0</v>
      </c>
      <c r="BL389" s="17" t="s">
        <v>162</v>
      </c>
      <c r="BM389" s="17" t="s">
        <v>553</v>
      </c>
    </row>
    <row r="390" spans="2:65" s="1" customFormat="1" ht="42" customHeight="1">
      <c r="B390" s="34"/>
      <c r="C390" s="35"/>
      <c r="D390" s="35"/>
      <c r="E390" s="35"/>
      <c r="F390" s="257" t="s">
        <v>556</v>
      </c>
      <c r="G390" s="258"/>
      <c r="H390" s="258"/>
      <c r="I390" s="258"/>
      <c r="J390" s="35"/>
      <c r="K390" s="35"/>
      <c r="L390" s="35"/>
      <c r="M390" s="35"/>
      <c r="N390" s="35"/>
      <c r="O390" s="35"/>
      <c r="P390" s="35"/>
      <c r="Q390" s="35"/>
      <c r="R390" s="36"/>
      <c r="T390" s="140"/>
      <c r="U390" s="35"/>
      <c r="V390" s="35"/>
      <c r="W390" s="35"/>
      <c r="X390" s="35"/>
      <c r="Y390" s="35"/>
      <c r="Z390" s="35"/>
      <c r="AA390" s="35"/>
      <c r="AB390" s="35"/>
      <c r="AC390" s="35"/>
      <c r="AD390" s="77"/>
      <c r="AT390" s="17" t="s">
        <v>165</v>
      </c>
      <c r="AU390" s="17" t="s">
        <v>163</v>
      </c>
    </row>
    <row r="391" spans="2:65" s="1" customFormat="1" ht="22.5" customHeight="1">
      <c r="B391" s="34"/>
      <c r="C391" s="167" t="s">
        <v>557</v>
      </c>
      <c r="D391" s="167" t="s">
        <v>158</v>
      </c>
      <c r="E391" s="168" t="s">
        <v>558</v>
      </c>
      <c r="F391" s="253" t="s">
        <v>559</v>
      </c>
      <c r="G391" s="253"/>
      <c r="H391" s="253"/>
      <c r="I391" s="253"/>
      <c r="J391" s="169" t="s">
        <v>161</v>
      </c>
      <c r="K391" s="170">
        <v>1</v>
      </c>
      <c r="L391" s="171">
        <v>0</v>
      </c>
      <c r="M391" s="255">
        <v>0</v>
      </c>
      <c r="N391" s="256"/>
      <c r="O391" s="256"/>
      <c r="P391" s="254">
        <f>ROUND(V391*K391,2)</f>
        <v>0</v>
      </c>
      <c r="Q391" s="254"/>
      <c r="R391" s="36"/>
      <c r="T391" s="172" t="s">
        <v>24</v>
      </c>
      <c r="U391" s="43" t="s">
        <v>47</v>
      </c>
      <c r="V391" s="119">
        <f>L391+M391</f>
        <v>0</v>
      </c>
      <c r="W391" s="119">
        <f>ROUND(L391*K391,2)</f>
        <v>0</v>
      </c>
      <c r="X391" s="119">
        <f>ROUND(M391*K391,2)</f>
        <v>0</v>
      </c>
      <c r="Y391" s="35"/>
      <c r="Z391" s="173">
        <f>Y391*K391</f>
        <v>0</v>
      </c>
      <c r="AA391" s="173">
        <v>0</v>
      </c>
      <c r="AB391" s="173">
        <f>AA391*K391</f>
        <v>0</v>
      </c>
      <c r="AC391" s="173">
        <v>0</v>
      </c>
      <c r="AD391" s="174">
        <f>AC391*K391</f>
        <v>0</v>
      </c>
      <c r="AR391" s="17" t="s">
        <v>162</v>
      </c>
      <c r="AT391" s="17" t="s">
        <v>158</v>
      </c>
      <c r="AU391" s="17" t="s">
        <v>163</v>
      </c>
      <c r="AY391" s="17" t="s">
        <v>157</v>
      </c>
      <c r="BE391" s="106">
        <f>IF(U391="základní",P391,0)</f>
        <v>0</v>
      </c>
      <c r="BF391" s="106">
        <f>IF(U391="snížená",P391,0)</f>
        <v>0</v>
      </c>
      <c r="BG391" s="106">
        <f>IF(U391="zákl. přenesená",P391,0)</f>
        <v>0</v>
      </c>
      <c r="BH391" s="106">
        <f>IF(U391="sníž. přenesená",P391,0)</f>
        <v>0</v>
      </c>
      <c r="BI391" s="106">
        <f>IF(U391="nulová",P391,0)</f>
        <v>0</v>
      </c>
      <c r="BJ391" s="17" t="s">
        <v>26</v>
      </c>
      <c r="BK391" s="106">
        <f>ROUND(V391*K391,2)</f>
        <v>0</v>
      </c>
      <c r="BL391" s="17" t="s">
        <v>162</v>
      </c>
      <c r="BM391" s="17" t="s">
        <v>557</v>
      </c>
    </row>
    <row r="392" spans="2:65" s="1" customFormat="1" ht="66" customHeight="1">
      <c r="B392" s="34"/>
      <c r="C392" s="35"/>
      <c r="D392" s="35"/>
      <c r="E392" s="35"/>
      <c r="F392" s="257" t="s">
        <v>560</v>
      </c>
      <c r="G392" s="258"/>
      <c r="H392" s="258"/>
      <c r="I392" s="258"/>
      <c r="J392" s="35"/>
      <c r="K392" s="35"/>
      <c r="L392" s="35"/>
      <c r="M392" s="35"/>
      <c r="N392" s="35"/>
      <c r="O392" s="35"/>
      <c r="P392" s="35"/>
      <c r="Q392" s="35"/>
      <c r="R392" s="36"/>
      <c r="T392" s="140"/>
      <c r="U392" s="35"/>
      <c r="V392" s="35"/>
      <c r="W392" s="35"/>
      <c r="X392" s="35"/>
      <c r="Y392" s="35"/>
      <c r="Z392" s="35"/>
      <c r="AA392" s="35"/>
      <c r="AB392" s="35"/>
      <c r="AC392" s="35"/>
      <c r="AD392" s="77"/>
      <c r="AT392" s="17" t="s">
        <v>165</v>
      </c>
      <c r="AU392" s="17" t="s">
        <v>163</v>
      </c>
    </row>
    <row r="393" spans="2:65" s="1" customFormat="1" ht="22.5" customHeight="1">
      <c r="B393" s="34"/>
      <c r="C393" s="167" t="s">
        <v>561</v>
      </c>
      <c r="D393" s="167" t="s">
        <v>158</v>
      </c>
      <c r="E393" s="168" t="s">
        <v>562</v>
      </c>
      <c r="F393" s="253" t="s">
        <v>194</v>
      </c>
      <c r="G393" s="253"/>
      <c r="H393" s="253"/>
      <c r="I393" s="253"/>
      <c r="J393" s="169" t="s">
        <v>161</v>
      </c>
      <c r="K393" s="170">
        <v>10</v>
      </c>
      <c r="L393" s="171">
        <v>0</v>
      </c>
      <c r="M393" s="255">
        <v>0</v>
      </c>
      <c r="N393" s="256"/>
      <c r="O393" s="256"/>
      <c r="P393" s="254">
        <f>ROUND(V393*K393,2)</f>
        <v>0</v>
      </c>
      <c r="Q393" s="254"/>
      <c r="R393" s="36"/>
      <c r="T393" s="172" t="s">
        <v>24</v>
      </c>
      <c r="U393" s="43" t="s">
        <v>47</v>
      </c>
      <c r="V393" s="119">
        <f>L393+M393</f>
        <v>0</v>
      </c>
      <c r="W393" s="119">
        <f>ROUND(L393*K393,2)</f>
        <v>0</v>
      </c>
      <c r="X393" s="119">
        <f>ROUND(M393*K393,2)</f>
        <v>0</v>
      </c>
      <c r="Y393" s="35"/>
      <c r="Z393" s="173">
        <f>Y393*K393</f>
        <v>0</v>
      </c>
      <c r="AA393" s="173">
        <v>0</v>
      </c>
      <c r="AB393" s="173">
        <f>AA393*K393</f>
        <v>0</v>
      </c>
      <c r="AC393" s="173">
        <v>0</v>
      </c>
      <c r="AD393" s="174">
        <f>AC393*K393</f>
        <v>0</v>
      </c>
      <c r="AR393" s="17" t="s">
        <v>162</v>
      </c>
      <c r="AT393" s="17" t="s">
        <v>158</v>
      </c>
      <c r="AU393" s="17" t="s">
        <v>163</v>
      </c>
      <c r="AY393" s="17" t="s">
        <v>157</v>
      </c>
      <c r="BE393" s="106">
        <f>IF(U393="základní",P393,0)</f>
        <v>0</v>
      </c>
      <c r="BF393" s="106">
        <f>IF(U393="snížená",P393,0)</f>
        <v>0</v>
      </c>
      <c r="BG393" s="106">
        <f>IF(U393="zákl. přenesená",P393,0)</f>
        <v>0</v>
      </c>
      <c r="BH393" s="106">
        <f>IF(U393="sníž. přenesená",P393,0)</f>
        <v>0</v>
      </c>
      <c r="BI393" s="106">
        <f>IF(U393="nulová",P393,0)</f>
        <v>0</v>
      </c>
      <c r="BJ393" s="17" t="s">
        <v>26</v>
      </c>
      <c r="BK393" s="106">
        <f>ROUND(V393*K393,2)</f>
        <v>0</v>
      </c>
      <c r="BL393" s="17" t="s">
        <v>162</v>
      </c>
      <c r="BM393" s="17" t="s">
        <v>561</v>
      </c>
    </row>
    <row r="394" spans="2:65" s="1" customFormat="1" ht="78" customHeight="1">
      <c r="B394" s="34"/>
      <c r="C394" s="35"/>
      <c r="D394" s="35"/>
      <c r="E394" s="35"/>
      <c r="F394" s="257" t="s">
        <v>195</v>
      </c>
      <c r="G394" s="258"/>
      <c r="H394" s="258"/>
      <c r="I394" s="258"/>
      <c r="J394" s="35"/>
      <c r="K394" s="35"/>
      <c r="L394" s="35"/>
      <c r="M394" s="35"/>
      <c r="N394" s="35"/>
      <c r="O394" s="35"/>
      <c r="P394" s="35"/>
      <c r="Q394" s="35"/>
      <c r="R394" s="36"/>
      <c r="T394" s="140"/>
      <c r="U394" s="35"/>
      <c r="V394" s="35"/>
      <c r="W394" s="35"/>
      <c r="X394" s="35"/>
      <c r="Y394" s="35"/>
      <c r="Z394" s="35"/>
      <c r="AA394" s="35"/>
      <c r="AB394" s="35"/>
      <c r="AC394" s="35"/>
      <c r="AD394" s="77"/>
      <c r="AT394" s="17" t="s">
        <v>165</v>
      </c>
      <c r="AU394" s="17" t="s">
        <v>163</v>
      </c>
    </row>
    <row r="395" spans="2:65" s="1" customFormat="1" ht="22.5" customHeight="1">
      <c r="B395" s="34"/>
      <c r="C395" s="167" t="s">
        <v>563</v>
      </c>
      <c r="D395" s="167" t="s">
        <v>158</v>
      </c>
      <c r="E395" s="168" t="s">
        <v>564</v>
      </c>
      <c r="F395" s="253" t="s">
        <v>198</v>
      </c>
      <c r="G395" s="253"/>
      <c r="H395" s="253"/>
      <c r="I395" s="253"/>
      <c r="J395" s="169" t="s">
        <v>161</v>
      </c>
      <c r="K395" s="170">
        <v>3</v>
      </c>
      <c r="L395" s="171">
        <v>0</v>
      </c>
      <c r="M395" s="255">
        <v>0</v>
      </c>
      <c r="N395" s="256"/>
      <c r="O395" s="256"/>
      <c r="P395" s="254">
        <f>ROUND(V395*K395,2)</f>
        <v>0</v>
      </c>
      <c r="Q395" s="254"/>
      <c r="R395" s="36"/>
      <c r="T395" s="172" t="s">
        <v>24</v>
      </c>
      <c r="U395" s="43" t="s">
        <v>47</v>
      </c>
      <c r="V395" s="119">
        <f>L395+M395</f>
        <v>0</v>
      </c>
      <c r="W395" s="119">
        <f>ROUND(L395*K395,2)</f>
        <v>0</v>
      </c>
      <c r="X395" s="119">
        <f>ROUND(M395*K395,2)</f>
        <v>0</v>
      </c>
      <c r="Y395" s="35"/>
      <c r="Z395" s="173">
        <f>Y395*K395</f>
        <v>0</v>
      </c>
      <c r="AA395" s="173">
        <v>0</v>
      </c>
      <c r="AB395" s="173">
        <f>AA395*K395</f>
        <v>0</v>
      </c>
      <c r="AC395" s="173">
        <v>0</v>
      </c>
      <c r="AD395" s="174">
        <f>AC395*K395</f>
        <v>0</v>
      </c>
      <c r="AR395" s="17" t="s">
        <v>162</v>
      </c>
      <c r="AT395" s="17" t="s">
        <v>158</v>
      </c>
      <c r="AU395" s="17" t="s">
        <v>163</v>
      </c>
      <c r="AY395" s="17" t="s">
        <v>157</v>
      </c>
      <c r="BE395" s="106">
        <f>IF(U395="základní",P395,0)</f>
        <v>0</v>
      </c>
      <c r="BF395" s="106">
        <f>IF(U395="snížená",P395,0)</f>
        <v>0</v>
      </c>
      <c r="BG395" s="106">
        <f>IF(U395="zákl. přenesená",P395,0)</f>
        <v>0</v>
      </c>
      <c r="BH395" s="106">
        <f>IF(U395="sníž. přenesená",P395,0)</f>
        <v>0</v>
      </c>
      <c r="BI395" s="106">
        <f>IF(U395="nulová",P395,0)</f>
        <v>0</v>
      </c>
      <c r="BJ395" s="17" t="s">
        <v>26</v>
      </c>
      <c r="BK395" s="106">
        <f>ROUND(V395*K395,2)</f>
        <v>0</v>
      </c>
      <c r="BL395" s="17" t="s">
        <v>162</v>
      </c>
      <c r="BM395" s="17" t="s">
        <v>563</v>
      </c>
    </row>
    <row r="396" spans="2:65" s="1" customFormat="1" ht="90" customHeight="1">
      <c r="B396" s="34"/>
      <c r="C396" s="35"/>
      <c r="D396" s="35"/>
      <c r="E396" s="35"/>
      <c r="F396" s="257" t="s">
        <v>199</v>
      </c>
      <c r="G396" s="258"/>
      <c r="H396" s="258"/>
      <c r="I396" s="258"/>
      <c r="J396" s="35"/>
      <c r="K396" s="35"/>
      <c r="L396" s="35"/>
      <c r="M396" s="35"/>
      <c r="N396" s="35"/>
      <c r="O396" s="35"/>
      <c r="P396" s="35"/>
      <c r="Q396" s="35"/>
      <c r="R396" s="36"/>
      <c r="T396" s="140"/>
      <c r="U396" s="35"/>
      <c r="V396" s="35"/>
      <c r="W396" s="35"/>
      <c r="X396" s="35"/>
      <c r="Y396" s="35"/>
      <c r="Z396" s="35"/>
      <c r="AA396" s="35"/>
      <c r="AB396" s="35"/>
      <c r="AC396" s="35"/>
      <c r="AD396" s="77"/>
      <c r="AT396" s="17" t="s">
        <v>165</v>
      </c>
      <c r="AU396" s="17" t="s">
        <v>163</v>
      </c>
    </row>
    <row r="397" spans="2:65" s="1" customFormat="1" ht="22.5" customHeight="1">
      <c r="B397" s="34"/>
      <c r="C397" s="167" t="s">
        <v>565</v>
      </c>
      <c r="D397" s="167" t="s">
        <v>158</v>
      </c>
      <c r="E397" s="168" t="s">
        <v>566</v>
      </c>
      <c r="F397" s="253" t="s">
        <v>397</v>
      </c>
      <c r="G397" s="253"/>
      <c r="H397" s="253"/>
      <c r="I397" s="253"/>
      <c r="J397" s="169" t="s">
        <v>210</v>
      </c>
      <c r="K397" s="170">
        <v>5</v>
      </c>
      <c r="L397" s="171">
        <v>0</v>
      </c>
      <c r="M397" s="255">
        <v>0</v>
      </c>
      <c r="N397" s="256"/>
      <c r="O397" s="256"/>
      <c r="P397" s="254">
        <f>ROUND(V397*K397,2)</f>
        <v>0</v>
      </c>
      <c r="Q397" s="254"/>
      <c r="R397" s="36"/>
      <c r="T397" s="172" t="s">
        <v>24</v>
      </c>
      <c r="U397" s="43" t="s">
        <v>47</v>
      </c>
      <c r="V397" s="119">
        <f>L397+M397</f>
        <v>0</v>
      </c>
      <c r="W397" s="119">
        <f>ROUND(L397*K397,2)</f>
        <v>0</v>
      </c>
      <c r="X397" s="119">
        <f>ROUND(M397*K397,2)</f>
        <v>0</v>
      </c>
      <c r="Y397" s="35"/>
      <c r="Z397" s="173">
        <f>Y397*K397</f>
        <v>0</v>
      </c>
      <c r="AA397" s="173">
        <v>0</v>
      </c>
      <c r="AB397" s="173">
        <f>AA397*K397</f>
        <v>0</v>
      </c>
      <c r="AC397" s="173">
        <v>0</v>
      </c>
      <c r="AD397" s="174">
        <f>AC397*K397</f>
        <v>0</v>
      </c>
      <c r="AR397" s="17" t="s">
        <v>162</v>
      </c>
      <c r="AT397" s="17" t="s">
        <v>158</v>
      </c>
      <c r="AU397" s="17" t="s">
        <v>163</v>
      </c>
      <c r="AY397" s="17" t="s">
        <v>157</v>
      </c>
      <c r="BE397" s="106">
        <f>IF(U397="základní",P397,0)</f>
        <v>0</v>
      </c>
      <c r="BF397" s="106">
        <f>IF(U397="snížená",P397,0)</f>
        <v>0</v>
      </c>
      <c r="BG397" s="106">
        <f>IF(U397="zákl. přenesená",P397,0)</f>
        <v>0</v>
      </c>
      <c r="BH397" s="106">
        <f>IF(U397="sníž. přenesená",P397,0)</f>
        <v>0</v>
      </c>
      <c r="BI397" s="106">
        <f>IF(U397="nulová",P397,0)</f>
        <v>0</v>
      </c>
      <c r="BJ397" s="17" t="s">
        <v>26</v>
      </c>
      <c r="BK397" s="106">
        <f>ROUND(V397*K397,2)</f>
        <v>0</v>
      </c>
      <c r="BL397" s="17" t="s">
        <v>162</v>
      </c>
      <c r="BM397" s="17" t="s">
        <v>565</v>
      </c>
    </row>
    <row r="398" spans="2:65" s="1" customFormat="1" ht="54" customHeight="1">
      <c r="B398" s="34"/>
      <c r="C398" s="35"/>
      <c r="D398" s="35"/>
      <c r="E398" s="35"/>
      <c r="F398" s="257" t="s">
        <v>398</v>
      </c>
      <c r="G398" s="258"/>
      <c r="H398" s="258"/>
      <c r="I398" s="258"/>
      <c r="J398" s="35"/>
      <c r="K398" s="35"/>
      <c r="L398" s="35"/>
      <c r="M398" s="35"/>
      <c r="N398" s="35"/>
      <c r="O398" s="35"/>
      <c r="P398" s="35"/>
      <c r="Q398" s="35"/>
      <c r="R398" s="36"/>
      <c r="T398" s="140"/>
      <c r="U398" s="35"/>
      <c r="V398" s="35"/>
      <c r="W398" s="35"/>
      <c r="X398" s="35"/>
      <c r="Y398" s="35"/>
      <c r="Z398" s="35"/>
      <c r="AA398" s="35"/>
      <c r="AB398" s="35"/>
      <c r="AC398" s="35"/>
      <c r="AD398" s="77"/>
      <c r="AT398" s="17" t="s">
        <v>165</v>
      </c>
      <c r="AU398" s="17" t="s">
        <v>163</v>
      </c>
    </row>
    <row r="399" spans="2:65" s="1" customFormat="1" ht="22.5" customHeight="1">
      <c r="B399" s="34"/>
      <c r="C399" s="167" t="s">
        <v>567</v>
      </c>
      <c r="D399" s="167" t="s">
        <v>158</v>
      </c>
      <c r="E399" s="168" t="s">
        <v>568</v>
      </c>
      <c r="F399" s="253" t="s">
        <v>401</v>
      </c>
      <c r="G399" s="253"/>
      <c r="H399" s="253"/>
      <c r="I399" s="253"/>
      <c r="J399" s="169" t="s">
        <v>210</v>
      </c>
      <c r="K399" s="170">
        <v>5</v>
      </c>
      <c r="L399" s="171">
        <v>0</v>
      </c>
      <c r="M399" s="255">
        <v>0</v>
      </c>
      <c r="N399" s="256"/>
      <c r="O399" s="256"/>
      <c r="P399" s="254">
        <f>ROUND(V399*K399,2)</f>
        <v>0</v>
      </c>
      <c r="Q399" s="254"/>
      <c r="R399" s="36"/>
      <c r="T399" s="172" t="s">
        <v>24</v>
      </c>
      <c r="U399" s="43" t="s">
        <v>47</v>
      </c>
      <c r="V399" s="119">
        <f>L399+M399</f>
        <v>0</v>
      </c>
      <c r="W399" s="119">
        <f>ROUND(L399*K399,2)</f>
        <v>0</v>
      </c>
      <c r="X399" s="119">
        <f>ROUND(M399*K399,2)</f>
        <v>0</v>
      </c>
      <c r="Y399" s="35"/>
      <c r="Z399" s="173">
        <f>Y399*K399</f>
        <v>0</v>
      </c>
      <c r="AA399" s="173">
        <v>0</v>
      </c>
      <c r="AB399" s="173">
        <f>AA399*K399</f>
        <v>0</v>
      </c>
      <c r="AC399" s="173">
        <v>0</v>
      </c>
      <c r="AD399" s="174">
        <f>AC399*K399</f>
        <v>0</v>
      </c>
      <c r="AR399" s="17" t="s">
        <v>162</v>
      </c>
      <c r="AT399" s="17" t="s">
        <v>158</v>
      </c>
      <c r="AU399" s="17" t="s">
        <v>163</v>
      </c>
      <c r="AY399" s="17" t="s">
        <v>157</v>
      </c>
      <c r="BE399" s="106">
        <f>IF(U399="základní",P399,0)</f>
        <v>0</v>
      </c>
      <c r="BF399" s="106">
        <f>IF(U399="snížená",P399,0)</f>
        <v>0</v>
      </c>
      <c r="BG399" s="106">
        <f>IF(U399="zákl. přenesená",P399,0)</f>
        <v>0</v>
      </c>
      <c r="BH399" s="106">
        <f>IF(U399="sníž. přenesená",P399,0)</f>
        <v>0</v>
      </c>
      <c r="BI399" s="106">
        <f>IF(U399="nulová",P399,0)</f>
        <v>0</v>
      </c>
      <c r="BJ399" s="17" t="s">
        <v>26</v>
      </c>
      <c r="BK399" s="106">
        <f>ROUND(V399*K399,2)</f>
        <v>0</v>
      </c>
      <c r="BL399" s="17" t="s">
        <v>162</v>
      </c>
      <c r="BM399" s="17" t="s">
        <v>567</v>
      </c>
    </row>
    <row r="400" spans="2:65" s="1" customFormat="1" ht="54" customHeight="1">
      <c r="B400" s="34"/>
      <c r="C400" s="35"/>
      <c r="D400" s="35"/>
      <c r="E400" s="35"/>
      <c r="F400" s="257" t="s">
        <v>402</v>
      </c>
      <c r="G400" s="258"/>
      <c r="H400" s="258"/>
      <c r="I400" s="258"/>
      <c r="J400" s="35"/>
      <c r="K400" s="35"/>
      <c r="L400" s="35"/>
      <c r="M400" s="35"/>
      <c r="N400" s="35"/>
      <c r="O400" s="35"/>
      <c r="P400" s="35"/>
      <c r="Q400" s="35"/>
      <c r="R400" s="36"/>
      <c r="T400" s="140"/>
      <c r="U400" s="35"/>
      <c r="V400" s="35"/>
      <c r="W400" s="35"/>
      <c r="X400" s="35"/>
      <c r="Y400" s="35"/>
      <c r="Z400" s="35"/>
      <c r="AA400" s="35"/>
      <c r="AB400" s="35"/>
      <c r="AC400" s="35"/>
      <c r="AD400" s="77"/>
      <c r="AT400" s="17" t="s">
        <v>165</v>
      </c>
      <c r="AU400" s="17" t="s">
        <v>163</v>
      </c>
    </row>
    <row r="401" spans="2:65" s="1" customFormat="1" ht="22.5" customHeight="1">
      <c r="B401" s="34"/>
      <c r="C401" s="167" t="s">
        <v>569</v>
      </c>
      <c r="D401" s="167" t="s">
        <v>158</v>
      </c>
      <c r="E401" s="168" t="s">
        <v>570</v>
      </c>
      <c r="F401" s="253" t="s">
        <v>571</v>
      </c>
      <c r="G401" s="253"/>
      <c r="H401" s="253"/>
      <c r="I401" s="253"/>
      <c r="J401" s="169" t="s">
        <v>210</v>
      </c>
      <c r="K401" s="170">
        <v>5</v>
      </c>
      <c r="L401" s="171">
        <v>0</v>
      </c>
      <c r="M401" s="255">
        <v>0</v>
      </c>
      <c r="N401" s="256"/>
      <c r="O401" s="256"/>
      <c r="P401" s="254">
        <f>ROUND(V401*K401,2)</f>
        <v>0</v>
      </c>
      <c r="Q401" s="254"/>
      <c r="R401" s="36"/>
      <c r="T401" s="172" t="s">
        <v>24</v>
      </c>
      <c r="U401" s="43" t="s">
        <v>47</v>
      </c>
      <c r="V401" s="119">
        <f>L401+M401</f>
        <v>0</v>
      </c>
      <c r="W401" s="119">
        <f>ROUND(L401*K401,2)</f>
        <v>0</v>
      </c>
      <c r="X401" s="119">
        <f>ROUND(M401*K401,2)</f>
        <v>0</v>
      </c>
      <c r="Y401" s="35"/>
      <c r="Z401" s="173">
        <f>Y401*K401</f>
        <v>0</v>
      </c>
      <c r="AA401" s="173">
        <v>0</v>
      </c>
      <c r="AB401" s="173">
        <f>AA401*K401</f>
        <v>0</v>
      </c>
      <c r="AC401" s="173">
        <v>0</v>
      </c>
      <c r="AD401" s="174">
        <f>AC401*K401</f>
        <v>0</v>
      </c>
      <c r="AR401" s="17" t="s">
        <v>162</v>
      </c>
      <c r="AT401" s="17" t="s">
        <v>158</v>
      </c>
      <c r="AU401" s="17" t="s">
        <v>163</v>
      </c>
      <c r="AY401" s="17" t="s">
        <v>157</v>
      </c>
      <c r="BE401" s="106">
        <f>IF(U401="základní",P401,0)</f>
        <v>0</v>
      </c>
      <c r="BF401" s="106">
        <f>IF(U401="snížená",P401,0)</f>
        <v>0</v>
      </c>
      <c r="BG401" s="106">
        <f>IF(U401="zákl. přenesená",P401,0)</f>
        <v>0</v>
      </c>
      <c r="BH401" s="106">
        <f>IF(U401="sníž. přenesená",P401,0)</f>
        <v>0</v>
      </c>
      <c r="BI401" s="106">
        <f>IF(U401="nulová",P401,0)</f>
        <v>0</v>
      </c>
      <c r="BJ401" s="17" t="s">
        <v>26</v>
      </c>
      <c r="BK401" s="106">
        <f>ROUND(V401*K401,2)</f>
        <v>0</v>
      </c>
      <c r="BL401" s="17" t="s">
        <v>162</v>
      </c>
      <c r="BM401" s="17" t="s">
        <v>569</v>
      </c>
    </row>
    <row r="402" spans="2:65" s="1" customFormat="1" ht="54" customHeight="1">
      <c r="B402" s="34"/>
      <c r="C402" s="35"/>
      <c r="D402" s="35"/>
      <c r="E402" s="35"/>
      <c r="F402" s="257" t="s">
        <v>572</v>
      </c>
      <c r="G402" s="258"/>
      <c r="H402" s="258"/>
      <c r="I402" s="258"/>
      <c r="J402" s="35"/>
      <c r="K402" s="35"/>
      <c r="L402" s="35"/>
      <c r="M402" s="35"/>
      <c r="N402" s="35"/>
      <c r="O402" s="35"/>
      <c r="P402" s="35"/>
      <c r="Q402" s="35"/>
      <c r="R402" s="36"/>
      <c r="T402" s="140"/>
      <c r="U402" s="35"/>
      <c r="V402" s="35"/>
      <c r="W402" s="35"/>
      <c r="X402" s="35"/>
      <c r="Y402" s="35"/>
      <c r="Z402" s="35"/>
      <c r="AA402" s="35"/>
      <c r="AB402" s="35"/>
      <c r="AC402" s="35"/>
      <c r="AD402" s="77"/>
      <c r="AT402" s="17" t="s">
        <v>165</v>
      </c>
      <c r="AU402" s="17" t="s">
        <v>163</v>
      </c>
    </row>
    <row r="403" spans="2:65" s="1" customFormat="1" ht="31.5" customHeight="1">
      <c r="B403" s="34"/>
      <c r="C403" s="167" t="s">
        <v>573</v>
      </c>
      <c r="D403" s="167" t="s">
        <v>158</v>
      </c>
      <c r="E403" s="168" t="s">
        <v>574</v>
      </c>
      <c r="F403" s="253" t="s">
        <v>575</v>
      </c>
      <c r="G403" s="253"/>
      <c r="H403" s="253"/>
      <c r="I403" s="253"/>
      <c r="J403" s="169" t="s">
        <v>207</v>
      </c>
      <c r="K403" s="170">
        <v>5</v>
      </c>
      <c r="L403" s="171">
        <v>0</v>
      </c>
      <c r="M403" s="255">
        <v>0</v>
      </c>
      <c r="N403" s="256"/>
      <c r="O403" s="256"/>
      <c r="P403" s="254">
        <f>ROUND(V403*K403,2)</f>
        <v>0</v>
      </c>
      <c r="Q403" s="254"/>
      <c r="R403" s="36"/>
      <c r="T403" s="172" t="s">
        <v>24</v>
      </c>
      <c r="U403" s="43" t="s">
        <v>47</v>
      </c>
      <c r="V403" s="119">
        <f>L403+M403</f>
        <v>0</v>
      </c>
      <c r="W403" s="119">
        <f>ROUND(L403*K403,2)</f>
        <v>0</v>
      </c>
      <c r="X403" s="119">
        <f>ROUND(M403*K403,2)</f>
        <v>0</v>
      </c>
      <c r="Y403" s="35"/>
      <c r="Z403" s="173">
        <f>Y403*K403</f>
        <v>0</v>
      </c>
      <c r="AA403" s="173">
        <v>0</v>
      </c>
      <c r="AB403" s="173">
        <f>AA403*K403</f>
        <v>0</v>
      </c>
      <c r="AC403" s="173">
        <v>0</v>
      </c>
      <c r="AD403" s="174">
        <f>AC403*K403</f>
        <v>0</v>
      </c>
      <c r="AR403" s="17" t="s">
        <v>162</v>
      </c>
      <c r="AT403" s="17" t="s">
        <v>158</v>
      </c>
      <c r="AU403" s="17" t="s">
        <v>163</v>
      </c>
      <c r="AY403" s="17" t="s">
        <v>157</v>
      </c>
      <c r="BE403" s="106">
        <f>IF(U403="základní",P403,0)</f>
        <v>0</v>
      </c>
      <c r="BF403" s="106">
        <f>IF(U403="snížená",P403,0)</f>
        <v>0</v>
      </c>
      <c r="BG403" s="106">
        <f>IF(U403="zákl. přenesená",P403,0)</f>
        <v>0</v>
      </c>
      <c r="BH403" s="106">
        <f>IF(U403="sníž. přenesená",P403,0)</f>
        <v>0</v>
      </c>
      <c r="BI403" s="106">
        <f>IF(U403="nulová",P403,0)</f>
        <v>0</v>
      </c>
      <c r="BJ403" s="17" t="s">
        <v>26</v>
      </c>
      <c r="BK403" s="106">
        <f>ROUND(V403*K403,2)</f>
        <v>0</v>
      </c>
      <c r="BL403" s="17" t="s">
        <v>162</v>
      </c>
      <c r="BM403" s="17" t="s">
        <v>573</v>
      </c>
    </row>
    <row r="404" spans="2:65" s="1" customFormat="1" ht="30" customHeight="1">
      <c r="B404" s="34"/>
      <c r="C404" s="35"/>
      <c r="D404" s="35"/>
      <c r="E404" s="35"/>
      <c r="F404" s="257" t="s">
        <v>206</v>
      </c>
      <c r="G404" s="258"/>
      <c r="H404" s="258"/>
      <c r="I404" s="258"/>
      <c r="J404" s="35"/>
      <c r="K404" s="35"/>
      <c r="L404" s="35"/>
      <c r="M404" s="35"/>
      <c r="N404" s="35"/>
      <c r="O404" s="35"/>
      <c r="P404" s="35"/>
      <c r="Q404" s="35"/>
      <c r="R404" s="36"/>
      <c r="T404" s="140"/>
      <c r="U404" s="35"/>
      <c r="V404" s="35"/>
      <c r="W404" s="35"/>
      <c r="X404" s="35"/>
      <c r="Y404" s="35"/>
      <c r="Z404" s="35"/>
      <c r="AA404" s="35"/>
      <c r="AB404" s="35"/>
      <c r="AC404" s="35"/>
      <c r="AD404" s="77"/>
      <c r="AT404" s="17" t="s">
        <v>165</v>
      </c>
      <c r="AU404" s="17" t="s">
        <v>163</v>
      </c>
    </row>
    <row r="405" spans="2:65" s="1" customFormat="1" ht="31.5" customHeight="1">
      <c r="B405" s="34"/>
      <c r="C405" s="167" t="s">
        <v>576</v>
      </c>
      <c r="D405" s="167" t="s">
        <v>158</v>
      </c>
      <c r="E405" s="168" t="s">
        <v>577</v>
      </c>
      <c r="F405" s="253" t="s">
        <v>578</v>
      </c>
      <c r="G405" s="253"/>
      <c r="H405" s="253"/>
      <c r="I405" s="253"/>
      <c r="J405" s="169" t="s">
        <v>210</v>
      </c>
      <c r="K405" s="170">
        <v>50</v>
      </c>
      <c r="L405" s="171">
        <v>0</v>
      </c>
      <c r="M405" s="255">
        <v>0</v>
      </c>
      <c r="N405" s="256"/>
      <c r="O405" s="256"/>
      <c r="P405" s="254">
        <f>ROUND(V405*K405,2)</f>
        <v>0</v>
      </c>
      <c r="Q405" s="254"/>
      <c r="R405" s="36"/>
      <c r="T405" s="172" t="s">
        <v>24</v>
      </c>
      <c r="U405" s="43" t="s">
        <v>47</v>
      </c>
      <c r="V405" s="119">
        <f>L405+M405</f>
        <v>0</v>
      </c>
      <c r="W405" s="119">
        <f>ROUND(L405*K405,2)</f>
        <v>0</v>
      </c>
      <c r="X405" s="119">
        <f>ROUND(M405*K405,2)</f>
        <v>0</v>
      </c>
      <c r="Y405" s="35"/>
      <c r="Z405" s="173">
        <f>Y405*K405</f>
        <v>0</v>
      </c>
      <c r="AA405" s="173">
        <v>0</v>
      </c>
      <c r="AB405" s="173">
        <f>AA405*K405</f>
        <v>0</v>
      </c>
      <c r="AC405" s="173">
        <v>0</v>
      </c>
      <c r="AD405" s="174">
        <f>AC405*K405</f>
        <v>0</v>
      </c>
      <c r="AR405" s="17" t="s">
        <v>162</v>
      </c>
      <c r="AT405" s="17" t="s">
        <v>158</v>
      </c>
      <c r="AU405" s="17" t="s">
        <v>163</v>
      </c>
      <c r="AY405" s="17" t="s">
        <v>157</v>
      </c>
      <c r="BE405" s="106">
        <f>IF(U405="základní",P405,0)</f>
        <v>0</v>
      </c>
      <c r="BF405" s="106">
        <f>IF(U405="snížená",P405,0)</f>
        <v>0</v>
      </c>
      <c r="BG405" s="106">
        <f>IF(U405="zákl. přenesená",P405,0)</f>
        <v>0</v>
      </c>
      <c r="BH405" s="106">
        <f>IF(U405="sníž. přenesená",P405,0)</f>
        <v>0</v>
      </c>
      <c r="BI405" s="106">
        <f>IF(U405="nulová",P405,0)</f>
        <v>0</v>
      </c>
      <c r="BJ405" s="17" t="s">
        <v>26</v>
      </c>
      <c r="BK405" s="106">
        <f>ROUND(V405*K405,2)</f>
        <v>0</v>
      </c>
      <c r="BL405" s="17" t="s">
        <v>162</v>
      </c>
      <c r="BM405" s="17" t="s">
        <v>576</v>
      </c>
    </row>
    <row r="406" spans="2:65" s="1" customFormat="1" ht="30" customHeight="1">
      <c r="B406" s="34"/>
      <c r="C406" s="35"/>
      <c r="D406" s="35"/>
      <c r="E406" s="35"/>
      <c r="F406" s="257" t="s">
        <v>209</v>
      </c>
      <c r="G406" s="258"/>
      <c r="H406" s="258"/>
      <c r="I406" s="258"/>
      <c r="J406" s="35"/>
      <c r="K406" s="35"/>
      <c r="L406" s="35"/>
      <c r="M406" s="35"/>
      <c r="N406" s="35"/>
      <c r="O406" s="35"/>
      <c r="P406" s="35"/>
      <c r="Q406" s="35"/>
      <c r="R406" s="36"/>
      <c r="T406" s="140"/>
      <c r="U406" s="35"/>
      <c r="V406" s="35"/>
      <c r="W406" s="35"/>
      <c r="X406" s="35"/>
      <c r="Y406" s="35"/>
      <c r="Z406" s="35"/>
      <c r="AA406" s="35"/>
      <c r="AB406" s="35"/>
      <c r="AC406" s="35"/>
      <c r="AD406" s="77"/>
      <c r="AT406" s="17" t="s">
        <v>165</v>
      </c>
      <c r="AU406" s="17" t="s">
        <v>163</v>
      </c>
    </row>
    <row r="407" spans="2:65" s="1" customFormat="1" ht="31.5" customHeight="1">
      <c r="B407" s="34"/>
      <c r="C407" s="167" t="s">
        <v>579</v>
      </c>
      <c r="D407" s="167" t="s">
        <v>158</v>
      </c>
      <c r="E407" s="168" t="s">
        <v>580</v>
      </c>
      <c r="F407" s="253" t="s">
        <v>219</v>
      </c>
      <c r="G407" s="253"/>
      <c r="H407" s="253"/>
      <c r="I407" s="253"/>
      <c r="J407" s="169" t="s">
        <v>220</v>
      </c>
      <c r="K407" s="170">
        <v>50</v>
      </c>
      <c r="L407" s="171">
        <v>0</v>
      </c>
      <c r="M407" s="255">
        <v>0</v>
      </c>
      <c r="N407" s="256"/>
      <c r="O407" s="256"/>
      <c r="P407" s="254">
        <f>ROUND(V407*K407,2)</f>
        <v>0</v>
      </c>
      <c r="Q407" s="254"/>
      <c r="R407" s="36"/>
      <c r="T407" s="172" t="s">
        <v>24</v>
      </c>
      <c r="U407" s="43" t="s">
        <v>47</v>
      </c>
      <c r="V407" s="119">
        <f>L407+M407</f>
        <v>0</v>
      </c>
      <c r="W407" s="119">
        <f>ROUND(L407*K407,2)</f>
        <v>0</v>
      </c>
      <c r="X407" s="119">
        <f>ROUND(M407*K407,2)</f>
        <v>0</v>
      </c>
      <c r="Y407" s="35"/>
      <c r="Z407" s="173">
        <f>Y407*K407</f>
        <v>0</v>
      </c>
      <c r="AA407" s="173">
        <v>0</v>
      </c>
      <c r="AB407" s="173">
        <f>AA407*K407</f>
        <v>0</v>
      </c>
      <c r="AC407" s="173">
        <v>0</v>
      </c>
      <c r="AD407" s="174">
        <f>AC407*K407</f>
        <v>0</v>
      </c>
      <c r="AR407" s="17" t="s">
        <v>162</v>
      </c>
      <c r="AT407" s="17" t="s">
        <v>158</v>
      </c>
      <c r="AU407" s="17" t="s">
        <v>163</v>
      </c>
      <c r="AY407" s="17" t="s">
        <v>157</v>
      </c>
      <c r="BE407" s="106">
        <f>IF(U407="základní",P407,0)</f>
        <v>0</v>
      </c>
      <c r="BF407" s="106">
        <f>IF(U407="snížená",P407,0)</f>
        <v>0</v>
      </c>
      <c r="BG407" s="106">
        <f>IF(U407="zákl. přenesená",P407,0)</f>
        <v>0</v>
      </c>
      <c r="BH407" s="106">
        <f>IF(U407="sníž. přenesená",P407,0)</f>
        <v>0</v>
      </c>
      <c r="BI407" s="106">
        <f>IF(U407="nulová",P407,0)</f>
        <v>0</v>
      </c>
      <c r="BJ407" s="17" t="s">
        <v>26</v>
      </c>
      <c r="BK407" s="106">
        <f>ROUND(V407*K407,2)</f>
        <v>0</v>
      </c>
      <c r="BL407" s="17" t="s">
        <v>162</v>
      </c>
      <c r="BM407" s="17" t="s">
        <v>579</v>
      </c>
    </row>
    <row r="408" spans="2:65" s="1" customFormat="1" ht="54" customHeight="1">
      <c r="B408" s="34"/>
      <c r="C408" s="35"/>
      <c r="D408" s="35"/>
      <c r="E408" s="35"/>
      <c r="F408" s="257" t="s">
        <v>221</v>
      </c>
      <c r="G408" s="258"/>
      <c r="H408" s="258"/>
      <c r="I408" s="258"/>
      <c r="J408" s="35"/>
      <c r="K408" s="35"/>
      <c r="L408" s="35"/>
      <c r="M408" s="35"/>
      <c r="N408" s="35"/>
      <c r="O408" s="35"/>
      <c r="P408" s="35"/>
      <c r="Q408" s="35"/>
      <c r="R408" s="36"/>
      <c r="T408" s="140"/>
      <c r="U408" s="35"/>
      <c r="V408" s="35"/>
      <c r="W408" s="35"/>
      <c r="X408" s="35"/>
      <c r="Y408" s="35"/>
      <c r="Z408" s="35"/>
      <c r="AA408" s="35"/>
      <c r="AB408" s="35"/>
      <c r="AC408" s="35"/>
      <c r="AD408" s="77"/>
      <c r="AT408" s="17" t="s">
        <v>165</v>
      </c>
      <c r="AU408" s="17" t="s">
        <v>163</v>
      </c>
    </row>
    <row r="409" spans="2:65" s="9" customFormat="1" ht="22.35" customHeight="1">
      <c r="B409" s="155"/>
      <c r="C409" s="156"/>
      <c r="D409" s="166" t="s">
        <v>127</v>
      </c>
      <c r="E409" s="166"/>
      <c r="F409" s="166"/>
      <c r="G409" s="166"/>
      <c r="H409" s="166"/>
      <c r="I409" s="166"/>
      <c r="J409" s="166"/>
      <c r="K409" s="166"/>
      <c r="L409" s="166"/>
      <c r="M409" s="266">
        <f>BK409</f>
        <v>0</v>
      </c>
      <c r="N409" s="267"/>
      <c r="O409" s="267"/>
      <c r="P409" s="267"/>
      <c r="Q409" s="267"/>
      <c r="R409" s="158"/>
      <c r="T409" s="159"/>
      <c r="U409" s="156"/>
      <c r="V409" s="156"/>
      <c r="W409" s="160">
        <f>W410</f>
        <v>0</v>
      </c>
      <c r="X409" s="160">
        <f>X410</f>
        <v>0</v>
      </c>
      <c r="Y409" s="156"/>
      <c r="Z409" s="161">
        <f>Z410</f>
        <v>0</v>
      </c>
      <c r="AA409" s="156"/>
      <c r="AB409" s="161">
        <f>AB410</f>
        <v>0</v>
      </c>
      <c r="AC409" s="156"/>
      <c r="AD409" s="162">
        <f>AD410</f>
        <v>0</v>
      </c>
      <c r="AR409" s="163" t="s">
        <v>26</v>
      </c>
      <c r="AT409" s="164" t="s">
        <v>83</v>
      </c>
      <c r="AU409" s="164" t="s">
        <v>107</v>
      </c>
      <c r="AY409" s="163" t="s">
        <v>157</v>
      </c>
      <c r="BK409" s="165">
        <f>BK410</f>
        <v>0</v>
      </c>
    </row>
    <row r="410" spans="2:65" s="1" customFormat="1" ht="22.5" customHeight="1">
      <c r="B410" s="34"/>
      <c r="C410" s="167" t="s">
        <v>581</v>
      </c>
      <c r="D410" s="167" t="s">
        <v>158</v>
      </c>
      <c r="E410" s="168" t="s">
        <v>582</v>
      </c>
      <c r="F410" s="253" t="s">
        <v>583</v>
      </c>
      <c r="G410" s="253"/>
      <c r="H410" s="253"/>
      <c r="I410" s="253"/>
      <c r="J410" s="169" t="s">
        <v>161</v>
      </c>
      <c r="K410" s="170">
        <v>1</v>
      </c>
      <c r="L410" s="171">
        <v>0</v>
      </c>
      <c r="M410" s="255">
        <v>0</v>
      </c>
      <c r="N410" s="256"/>
      <c r="O410" s="256"/>
      <c r="P410" s="254">
        <f>ROUND(V410*K410,2)</f>
        <v>0</v>
      </c>
      <c r="Q410" s="254"/>
      <c r="R410" s="36"/>
      <c r="T410" s="172" t="s">
        <v>24</v>
      </c>
      <c r="U410" s="43" t="s">
        <v>47</v>
      </c>
      <c r="V410" s="119">
        <f>L410+M410</f>
        <v>0</v>
      </c>
      <c r="W410" s="119">
        <f>ROUND(L410*K410,2)</f>
        <v>0</v>
      </c>
      <c r="X410" s="119">
        <f>ROUND(M410*K410,2)</f>
        <v>0</v>
      </c>
      <c r="Y410" s="35"/>
      <c r="Z410" s="173">
        <f>Y410*K410</f>
        <v>0</v>
      </c>
      <c r="AA410" s="173">
        <v>0</v>
      </c>
      <c r="AB410" s="173">
        <f>AA410*K410</f>
        <v>0</v>
      </c>
      <c r="AC410" s="173">
        <v>0</v>
      </c>
      <c r="AD410" s="174">
        <f>AC410*K410</f>
        <v>0</v>
      </c>
      <c r="AR410" s="17" t="s">
        <v>162</v>
      </c>
      <c r="AT410" s="17" t="s">
        <v>158</v>
      </c>
      <c r="AU410" s="17" t="s">
        <v>163</v>
      </c>
      <c r="AY410" s="17" t="s">
        <v>157</v>
      </c>
      <c r="BE410" s="106">
        <f>IF(U410="základní",P410,0)</f>
        <v>0</v>
      </c>
      <c r="BF410" s="106">
        <f>IF(U410="snížená",P410,0)</f>
        <v>0</v>
      </c>
      <c r="BG410" s="106">
        <f>IF(U410="zákl. přenesená",P410,0)</f>
        <v>0</v>
      </c>
      <c r="BH410" s="106">
        <f>IF(U410="sníž. přenesená",P410,0)</f>
        <v>0</v>
      </c>
      <c r="BI410" s="106">
        <f>IF(U410="nulová",P410,0)</f>
        <v>0</v>
      </c>
      <c r="BJ410" s="17" t="s">
        <v>26</v>
      </c>
      <c r="BK410" s="106">
        <f>ROUND(V410*K410,2)</f>
        <v>0</v>
      </c>
      <c r="BL410" s="17" t="s">
        <v>162</v>
      </c>
      <c r="BM410" s="17" t="s">
        <v>584</v>
      </c>
    </row>
    <row r="411" spans="2:65" s="9" customFormat="1" ht="22.35" customHeight="1">
      <c r="B411" s="155"/>
      <c r="C411" s="156"/>
      <c r="D411" s="166" t="s">
        <v>128</v>
      </c>
      <c r="E411" s="166"/>
      <c r="F411" s="166"/>
      <c r="G411" s="166"/>
      <c r="H411" s="166"/>
      <c r="I411" s="166"/>
      <c r="J411" s="166"/>
      <c r="K411" s="166"/>
      <c r="L411" s="166"/>
      <c r="M411" s="268">
        <f>BK411</f>
        <v>0</v>
      </c>
      <c r="N411" s="269"/>
      <c r="O411" s="269"/>
      <c r="P411" s="269"/>
      <c r="Q411" s="269"/>
      <c r="R411" s="158"/>
      <c r="T411" s="159"/>
      <c r="U411" s="156"/>
      <c r="V411" s="156"/>
      <c r="W411" s="160">
        <f>W412</f>
        <v>0</v>
      </c>
      <c r="X411" s="160">
        <f>X412</f>
        <v>0</v>
      </c>
      <c r="Y411" s="156"/>
      <c r="Z411" s="161">
        <f>Z412</f>
        <v>0</v>
      </c>
      <c r="AA411" s="156"/>
      <c r="AB411" s="161">
        <f>AB412</f>
        <v>0</v>
      </c>
      <c r="AC411" s="156"/>
      <c r="AD411" s="162">
        <f>AD412</f>
        <v>0</v>
      </c>
      <c r="AR411" s="163" t="s">
        <v>26</v>
      </c>
      <c r="AT411" s="164" t="s">
        <v>83</v>
      </c>
      <c r="AU411" s="164" t="s">
        <v>107</v>
      </c>
      <c r="AY411" s="163" t="s">
        <v>157</v>
      </c>
      <c r="BK411" s="165">
        <f>BK412</f>
        <v>0</v>
      </c>
    </row>
    <row r="412" spans="2:65" s="1" customFormat="1" ht="31.5" customHeight="1">
      <c r="B412" s="34"/>
      <c r="C412" s="167" t="s">
        <v>585</v>
      </c>
      <c r="D412" s="167" t="s">
        <v>158</v>
      </c>
      <c r="E412" s="168" t="s">
        <v>586</v>
      </c>
      <c r="F412" s="253" t="s">
        <v>587</v>
      </c>
      <c r="G412" s="253"/>
      <c r="H412" s="253"/>
      <c r="I412" s="253"/>
      <c r="J412" s="169" t="s">
        <v>161</v>
      </c>
      <c r="K412" s="170">
        <v>1</v>
      </c>
      <c r="L412" s="171">
        <v>0</v>
      </c>
      <c r="M412" s="255">
        <v>0</v>
      </c>
      <c r="N412" s="256"/>
      <c r="O412" s="256"/>
      <c r="P412" s="254">
        <f>ROUND(V412*K412,2)</f>
        <v>0</v>
      </c>
      <c r="Q412" s="254"/>
      <c r="R412" s="36"/>
      <c r="T412" s="172" t="s">
        <v>24</v>
      </c>
      <c r="U412" s="43" t="s">
        <v>47</v>
      </c>
      <c r="V412" s="119">
        <f>L412+M412</f>
        <v>0</v>
      </c>
      <c r="W412" s="119">
        <f>ROUND(L412*K412,2)</f>
        <v>0</v>
      </c>
      <c r="X412" s="119">
        <f>ROUND(M412*K412,2)</f>
        <v>0</v>
      </c>
      <c r="Y412" s="35"/>
      <c r="Z412" s="173">
        <f>Y412*K412</f>
        <v>0</v>
      </c>
      <c r="AA412" s="173">
        <v>0</v>
      </c>
      <c r="AB412" s="173">
        <f>AA412*K412</f>
        <v>0</v>
      </c>
      <c r="AC412" s="173">
        <v>0</v>
      </c>
      <c r="AD412" s="174">
        <f>AC412*K412</f>
        <v>0</v>
      </c>
      <c r="AR412" s="17" t="s">
        <v>162</v>
      </c>
      <c r="AT412" s="17" t="s">
        <v>158</v>
      </c>
      <c r="AU412" s="17" t="s">
        <v>163</v>
      </c>
      <c r="AY412" s="17" t="s">
        <v>157</v>
      </c>
      <c r="BE412" s="106">
        <f>IF(U412="základní",P412,0)</f>
        <v>0</v>
      </c>
      <c r="BF412" s="106">
        <f>IF(U412="snížená",P412,0)</f>
        <v>0</v>
      </c>
      <c r="BG412" s="106">
        <f>IF(U412="zákl. přenesená",P412,0)</f>
        <v>0</v>
      </c>
      <c r="BH412" s="106">
        <f>IF(U412="sníž. přenesená",P412,0)</f>
        <v>0</v>
      </c>
      <c r="BI412" s="106">
        <f>IF(U412="nulová",P412,0)</f>
        <v>0</v>
      </c>
      <c r="BJ412" s="17" t="s">
        <v>26</v>
      </c>
      <c r="BK412" s="106">
        <f>ROUND(V412*K412,2)</f>
        <v>0</v>
      </c>
      <c r="BL412" s="17" t="s">
        <v>162</v>
      </c>
      <c r="BM412" s="17" t="s">
        <v>588</v>
      </c>
    </row>
    <row r="413" spans="2:65" s="1" customFormat="1" ht="49.9" customHeight="1">
      <c r="B413" s="34"/>
      <c r="C413" s="35"/>
      <c r="D413" s="157" t="s">
        <v>589</v>
      </c>
      <c r="E413" s="35"/>
      <c r="F413" s="35"/>
      <c r="G413" s="35"/>
      <c r="H413" s="35"/>
      <c r="I413" s="35"/>
      <c r="J413" s="35"/>
      <c r="K413" s="35"/>
      <c r="L413" s="35"/>
      <c r="M413" s="270">
        <f>BK413</f>
        <v>0</v>
      </c>
      <c r="N413" s="271"/>
      <c r="O413" s="271"/>
      <c r="P413" s="271"/>
      <c r="Q413" s="271"/>
      <c r="R413" s="36"/>
      <c r="T413" s="140"/>
      <c r="U413" s="35"/>
      <c r="V413" s="35"/>
      <c r="W413" s="160">
        <f>SUM(W414:W418)</f>
        <v>0</v>
      </c>
      <c r="X413" s="160">
        <f>SUM(X414:X418)</f>
        <v>0</v>
      </c>
      <c r="Y413" s="35"/>
      <c r="Z413" s="35"/>
      <c r="AA413" s="35"/>
      <c r="AB413" s="35"/>
      <c r="AC413" s="35"/>
      <c r="AD413" s="77"/>
      <c r="AT413" s="17" t="s">
        <v>83</v>
      </c>
      <c r="AU413" s="17" t="s">
        <v>84</v>
      </c>
      <c r="AY413" s="17" t="s">
        <v>590</v>
      </c>
      <c r="BK413" s="106">
        <f>SUM(BK414:BK418)</f>
        <v>0</v>
      </c>
    </row>
    <row r="414" spans="2:65" s="1" customFormat="1" ht="22.35" customHeight="1">
      <c r="B414" s="34"/>
      <c r="C414" s="175" t="s">
        <v>24</v>
      </c>
      <c r="D414" s="175" t="s">
        <v>158</v>
      </c>
      <c r="E414" s="176" t="s">
        <v>24</v>
      </c>
      <c r="F414" s="259" t="s">
        <v>24</v>
      </c>
      <c r="G414" s="259"/>
      <c r="H414" s="259"/>
      <c r="I414" s="259"/>
      <c r="J414" s="177" t="s">
        <v>24</v>
      </c>
      <c r="K414" s="178"/>
      <c r="L414" s="178"/>
      <c r="M414" s="260"/>
      <c r="N414" s="261"/>
      <c r="O414" s="261"/>
      <c r="P414" s="254">
        <f>BK414</f>
        <v>0</v>
      </c>
      <c r="Q414" s="254"/>
      <c r="R414" s="36"/>
      <c r="T414" s="172" t="s">
        <v>24</v>
      </c>
      <c r="U414" s="179" t="s">
        <v>47</v>
      </c>
      <c r="V414" s="119">
        <f>L414+M414</f>
        <v>0</v>
      </c>
      <c r="W414" s="180">
        <f>L414*K414</f>
        <v>0</v>
      </c>
      <c r="X414" s="180">
        <f>M414*K414</f>
        <v>0</v>
      </c>
      <c r="Y414" s="35"/>
      <c r="Z414" s="35"/>
      <c r="AA414" s="35"/>
      <c r="AB414" s="35"/>
      <c r="AC414" s="35"/>
      <c r="AD414" s="77"/>
      <c r="AT414" s="17" t="s">
        <v>590</v>
      </c>
      <c r="AU414" s="17" t="s">
        <v>26</v>
      </c>
      <c r="AY414" s="17" t="s">
        <v>590</v>
      </c>
      <c r="BE414" s="106">
        <f>IF(U414="základní",P414,0)</f>
        <v>0</v>
      </c>
      <c r="BF414" s="106">
        <f>IF(U414="snížená",P414,0)</f>
        <v>0</v>
      </c>
      <c r="BG414" s="106">
        <f>IF(U414="zákl. přenesená",P414,0)</f>
        <v>0</v>
      </c>
      <c r="BH414" s="106">
        <f>IF(U414="sníž. přenesená",P414,0)</f>
        <v>0</v>
      </c>
      <c r="BI414" s="106">
        <f>IF(U414="nulová",P414,0)</f>
        <v>0</v>
      </c>
      <c r="BJ414" s="17" t="s">
        <v>26</v>
      </c>
      <c r="BK414" s="106">
        <f>V414*K414</f>
        <v>0</v>
      </c>
    </row>
    <row r="415" spans="2:65" s="1" customFormat="1" ht="22.35" customHeight="1">
      <c r="B415" s="34"/>
      <c r="C415" s="175" t="s">
        <v>24</v>
      </c>
      <c r="D415" s="175" t="s">
        <v>158</v>
      </c>
      <c r="E415" s="176" t="s">
        <v>24</v>
      </c>
      <c r="F415" s="259" t="s">
        <v>24</v>
      </c>
      <c r="G415" s="259"/>
      <c r="H415" s="259"/>
      <c r="I415" s="259"/>
      <c r="J415" s="177" t="s">
        <v>24</v>
      </c>
      <c r="K415" s="178"/>
      <c r="L415" s="178"/>
      <c r="M415" s="260"/>
      <c r="N415" s="261"/>
      <c r="O415" s="261"/>
      <c r="P415" s="254">
        <f>BK415</f>
        <v>0</v>
      </c>
      <c r="Q415" s="254"/>
      <c r="R415" s="36"/>
      <c r="T415" s="172" t="s">
        <v>24</v>
      </c>
      <c r="U415" s="179" t="s">
        <v>47</v>
      </c>
      <c r="V415" s="119">
        <f>L415+M415</f>
        <v>0</v>
      </c>
      <c r="W415" s="180">
        <f>L415*K415</f>
        <v>0</v>
      </c>
      <c r="X415" s="180">
        <f>M415*K415</f>
        <v>0</v>
      </c>
      <c r="Y415" s="35"/>
      <c r="Z415" s="35"/>
      <c r="AA415" s="35"/>
      <c r="AB415" s="35"/>
      <c r="AC415" s="35"/>
      <c r="AD415" s="77"/>
      <c r="AT415" s="17" t="s">
        <v>590</v>
      </c>
      <c r="AU415" s="17" t="s">
        <v>26</v>
      </c>
      <c r="AY415" s="17" t="s">
        <v>590</v>
      </c>
      <c r="BE415" s="106">
        <f>IF(U415="základní",P415,0)</f>
        <v>0</v>
      </c>
      <c r="BF415" s="106">
        <f>IF(U415="snížená",P415,0)</f>
        <v>0</v>
      </c>
      <c r="BG415" s="106">
        <f>IF(U415="zákl. přenesená",P415,0)</f>
        <v>0</v>
      </c>
      <c r="BH415" s="106">
        <f>IF(U415="sníž. přenesená",P415,0)</f>
        <v>0</v>
      </c>
      <c r="BI415" s="106">
        <f>IF(U415="nulová",P415,0)</f>
        <v>0</v>
      </c>
      <c r="BJ415" s="17" t="s">
        <v>26</v>
      </c>
      <c r="BK415" s="106">
        <f>V415*K415</f>
        <v>0</v>
      </c>
    </row>
    <row r="416" spans="2:65" s="1" customFormat="1" ht="22.35" customHeight="1">
      <c r="B416" s="34"/>
      <c r="C416" s="175" t="s">
        <v>24</v>
      </c>
      <c r="D416" s="175" t="s">
        <v>158</v>
      </c>
      <c r="E416" s="176" t="s">
        <v>24</v>
      </c>
      <c r="F416" s="259" t="s">
        <v>24</v>
      </c>
      <c r="G416" s="259"/>
      <c r="H416" s="259"/>
      <c r="I416" s="259"/>
      <c r="J416" s="177" t="s">
        <v>24</v>
      </c>
      <c r="K416" s="178"/>
      <c r="L416" s="178"/>
      <c r="M416" s="260"/>
      <c r="N416" s="261"/>
      <c r="O416" s="261"/>
      <c r="P416" s="254">
        <f>BK416</f>
        <v>0</v>
      </c>
      <c r="Q416" s="254"/>
      <c r="R416" s="36"/>
      <c r="T416" s="172" t="s">
        <v>24</v>
      </c>
      <c r="U416" s="179" t="s">
        <v>47</v>
      </c>
      <c r="V416" s="119">
        <f>L416+M416</f>
        <v>0</v>
      </c>
      <c r="W416" s="180">
        <f>L416*K416</f>
        <v>0</v>
      </c>
      <c r="X416" s="180">
        <f>M416*K416</f>
        <v>0</v>
      </c>
      <c r="Y416" s="35"/>
      <c r="Z416" s="35"/>
      <c r="AA416" s="35"/>
      <c r="AB416" s="35"/>
      <c r="AC416" s="35"/>
      <c r="AD416" s="77"/>
      <c r="AT416" s="17" t="s">
        <v>590</v>
      </c>
      <c r="AU416" s="17" t="s">
        <v>26</v>
      </c>
      <c r="AY416" s="17" t="s">
        <v>590</v>
      </c>
      <c r="BE416" s="106">
        <f>IF(U416="základní",P416,0)</f>
        <v>0</v>
      </c>
      <c r="BF416" s="106">
        <f>IF(U416="snížená",P416,0)</f>
        <v>0</v>
      </c>
      <c r="BG416" s="106">
        <f>IF(U416="zákl. přenesená",P416,0)</f>
        <v>0</v>
      </c>
      <c r="BH416" s="106">
        <f>IF(U416="sníž. přenesená",P416,0)</f>
        <v>0</v>
      </c>
      <c r="BI416" s="106">
        <f>IF(U416="nulová",P416,0)</f>
        <v>0</v>
      </c>
      <c r="BJ416" s="17" t="s">
        <v>26</v>
      </c>
      <c r="BK416" s="106">
        <f>V416*K416</f>
        <v>0</v>
      </c>
    </row>
    <row r="417" spans="2:63" s="1" customFormat="1" ht="22.35" customHeight="1">
      <c r="B417" s="34"/>
      <c r="C417" s="175" t="s">
        <v>24</v>
      </c>
      <c r="D417" s="175" t="s">
        <v>158</v>
      </c>
      <c r="E417" s="176" t="s">
        <v>24</v>
      </c>
      <c r="F417" s="259" t="s">
        <v>24</v>
      </c>
      <c r="G417" s="259"/>
      <c r="H417" s="259"/>
      <c r="I417" s="259"/>
      <c r="J417" s="177" t="s">
        <v>24</v>
      </c>
      <c r="K417" s="178"/>
      <c r="L417" s="178"/>
      <c r="M417" s="260"/>
      <c r="N417" s="261"/>
      <c r="O417" s="261"/>
      <c r="P417" s="254">
        <f>BK417</f>
        <v>0</v>
      </c>
      <c r="Q417" s="254"/>
      <c r="R417" s="36"/>
      <c r="T417" s="172" t="s">
        <v>24</v>
      </c>
      <c r="U417" s="179" t="s">
        <v>47</v>
      </c>
      <c r="V417" s="119">
        <f>L417+M417</f>
        <v>0</v>
      </c>
      <c r="W417" s="180">
        <f>L417*K417</f>
        <v>0</v>
      </c>
      <c r="X417" s="180">
        <f>M417*K417</f>
        <v>0</v>
      </c>
      <c r="Y417" s="35"/>
      <c r="Z417" s="35"/>
      <c r="AA417" s="35"/>
      <c r="AB417" s="35"/>
      <c r="AC417" s="35"/>
      <c r="AD417" s="77"/>
      <c r="AT417" s="17" t="s">
        <v>590</v>
      </c>
      <c r="AU417" s="17" t="s">
        <v>26</v>
      </c>
      <c r="AY417" s="17" t="s">
        <v>590</v>
      </c>
      <c r="BE417" s="106">
        <f>IF(U417="základní",P417,0)</f>
        <v>0</v>
      </c>
      <c r="BF417" s="106">
        <f>IF(U417="snížená",P417,0)</f>
        <v>0</v>
      </c>
      <c r="BG417" s="106">
        <f>IF(U417="zákl. přenesená",P417,0)</f>
        <v>0</v>
      </c>
      <c r="BH417" s="106">
        <f>IF(U417="sníž. přenesená",P417,0)</f>
        <v>0</v>
      </c>
      <c r="BI417" s="106">
        <f>IF(U417="nulová",P417,0)</f>
        <v>0</v>
      </c>
      <c r="BJ417" s="17" t="s">
        <v>26</v>
      </c>
      <c r="BK417" s="106">
        <f>V417*K417</f>
        <v>0</v>
      </c>
    </row>
    <row r="418" spans="2:63" s="1" customFormat="1" ht="22.35" customHeight="1">
      <c r="B418" s="34"/>
      <c r="C418" s="175" t="s">
        <v>24</v>
      </c>
      <c r="D418" s="175" t="s">
        <v>158</v>
      </c>
      <c r="E418" s="176" t="s">
        <v>24</v>
      </c>
      <c r="F418" s="259" t="s">
        <v>24</v>
      </c>
      <c r="G418" s="259"/>
      <c r="H418" s="259"/>
      <c r="I418" s="259"/>
      <c r="J418" s="177" t="s">
        <v>24</v>
      </c>
      <c r="K418" s="178"/>
      <c r="L418" s="178"/>
      <c r="M418" s="260"/>
      <c r="N418" s="261"/>
      <c r="O418" s="261"/>
      <c r="P418" s="254">
        <f>BK418</f>
        <v>0</v>
      </c>
      <c r="Q418" s="254"/>
      <c r="R418" s="36"/>
      <c r="T418" s="172" t="s">
        <v>24</v>
      </c>
      <c r="U418" s="179" t="s">
        <v>47</v>
      </c>
      <c r="V418" s="181">
        <f>L418+M418</f>
        <v>0</v>
      </c>
      <c r="W418" s="182">
        <f>L418*K418</f>
        <v>0</v>
      </c>
      <c r="X418" s="182">
        <f>M418*K418</f>
        <v>0</v>
      </c>
      <c r="Y418" s="55"/>
      <c r="Z418" s="55"/>
      <c r="AA418" s="55"/>
      <c r="AB418" s="55"/>
      <c r="AC418" s="55"/>
      <c r="AD418" s="57"/>
      <c r="AT418" s="17" t="s">
        <v>590</v>
      </c>
      <c r="AU418" s="17" t="s">
        <v>26</v>
      </c>
      <c r="AY418" s="17" t="s">
        <v>590</v>
      </c>
      <c r="BE418" s="106">
        <f>IF(U418="základní",P418,0)</f>
        <v>0</v>
      </c>
      <c r="BF418" s="106">
        <f>IF(U418="snížená",P418,0)</f>
        <v>0</v>
      </c>
      <c r="BG418" s="106">
        <f>IF(U418="zákl. přenesená",P418,0)</f>
        <v>0</v>
      </c>
      <c r="BH418" s="106">
        <f>IF(U418="sníž. přenesená",P418,0)</f>
        <v>0</v>
      </c>
      <c r="BI418" s="106">
        <f>IF(U418="nulová",P418,0)</f>
        <v>0</v>
      </c>
      <c r="BJ418" s="17" t="s">
        <v>26</v>
      </c>
      <c r="BK418" s="106">
        <f>V418*K418</f>
        <v>0</v>
      </c>
    </row>
    <row r="419" spans="2:63" s="1" customFormat="1" ht="6.95" customHeight="1">
      <c r="B419" s="58"/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60"/>
    </row>
  </sheetData>
  <sheetProtection password="CC35" sheet="1" objects="1" scenarios="1" formatCells="0" formatColumns="0" formatRows="0" sort="0" autoFilter="0"/>
  <mergeCells count="682">
    <mergeCell ref="H1:K1"/>
    <mergeCell ref="S2:AF2"/>
    <mergeCell ref="F417:I417"/>
    <mergeCell ref="P417:Q417"/>
    <mergeCell ref="M417:O417"/>
    <mergeCell ref="F418:I418"/>
    <mergeCell ref="P418:Q418"/>
    <mergeCell ref="M418:O418"/>
    <mergeCell ref="M126:Q126"/>
    <mergeCell ref="M127:Q127"/>
    <mergeCell ref="M128:Q128"/>
    <mergeCell ref="M129:Q129"/>
    <mergeCell ref="M166:Q166"/>
    <mergeCell ref="M217:Q217"/>
    <mergeCell ref="M294:Q294"/>
    <mergeCell ref="M333:Q333"/>
    <mergeCell ref="M370:Q370"/>
    <mergeCell ref="M409:Q409"/>
    <mergeCell ref="M411:Q411"/>
    <mergeCell ref="M413:Q413"/>
    <mergeCell ref="F414:I414"/>
    <mergeCell ref="P414:Q414"/>
    <mergeCell ref="M414:O414"/>
    <mergeCell ref="F415:I415"/>
    <mergeCell ref="P415:Q415"/>
    <mergeCell ref="M415:O415"/>
    <mergeCell ref="F416:I416"/>
    <mergeCell ref="P416:Q416"/>
    <mergeCell ref="M416:O416"/>
    <mergeCell ref="F406:I406"/>
    <mergeCell ref="F407:I407"/>
    <mergeCell ref="P407:Q407"/>
    <mergeCell ref="M407:O407"/>
    <mergeCell ref="F408:I408"/>
    <mergeCell ref="F410:I410"/>
    <mergeCell ref="P410:Q410"/>
    <mergeCell ref="M410:O410"/>
    <mergeCell ref="F412:I412"/>
    <mergeCell ref="P412:Q412"/>
    <mergeCell ref="M412:O412"/>
    <mergeCell ref="F401:I401"/>
    <mergeCell ref="P401:Q401"/>
    <mergeCell ref="M401:O401"/>
    <mergeCell ref="F402:I402"/>
    <mergeCell ref="F403:I403"/>
    <mergeCell ref="P403:Q403"/>
    <mergeCell ref="M403:O403"/>
    <mergeCell ref="F404:I404"/>
    <mergeCell ref="F405:I405"/>
    <mergeCell ref="P405:Q405"/>
    <mergeCell ref="M405:O405"/>
    <mergeCell ref="F396:I396"/>
    <mergeCell ref="F397:I397"/>
    <mergeCell ref="P397:Q397"/>
    <mergeCell ref="M397:O397"/>
    <mergeCell ref="F398:I398"/>
    <mergeCell ref="F399:I399"/>
    <mergeCell ref="P399:Q399"/>
    <mergeCell ref="M399:O399"/>
    <mergeCell ref="F400:I400"/>
    <mergeCell ref="F391:I391"/>
    <mergeCell ref="P391:Q391"/>
    <mergeCell ref="M391:O391"/>
    <mergeCell ref="F392:I392"/>
    <mergeCell ref="F393:I393"/>
    <mergeCell ref="P393:Q393"/>
    <mergeCell ref="M393:O393"/>
    <mergeCell ref="F394:I394"/>
    <mergeCell ref="F395:I395"/>
    <mergeCell ref="P395:Q395"/>
    <mergeCell ref="M395:O395"/>
    <mergeCell ref="F386:I386"/>
    <mergeCell ref="F387:I387"/>
    <mergeCell ref="P387:Q387"/>
    <mergeCell ref="M387:O387"/>
    <mergeCell ref="F388:I388"/>
    <mergeCell ref="F389:I389"/>
    <mergeCell ref="P389:Q389"/>
    <mergeCell ref="M389:O389"/>
    <mergeCell ref="F390:I390"/>
    <mergeCell ref="F381:I381"/>
    <mergeCell ref="P381:Q381"/>
    <mergeCell ref="M381:O381"/>
    <mergeCell ref="F382:I382"/>
    <mergeCell ref="F383:I383"/>
    <mergeCell ref="P383:Q383"/>
    <mergeCell ref="M383:O383"/>
    <mergeCell ref="F384:I384"/>
    <mergeCell ref="F385:I385"/>
    <mergeCell ref="P385:Q385"/>
    <mergeCell ref="M385:O385"/>
    <mergeCell ref="F376:I376"/>
    <mergeCell ref="F377:I377"/>
    <mergeCell ref="P377:Q377"/>
    <mergeCell ref="M377:O377"/>
    <mergeCell ref="F378:I378"/>
    <mergeCell ref="F379:I379"/>
    <mergeCell ref="P379:Q379"/>
    <mergeCell ref="M379:O379"/>
    <mergeCell ref="F380:I380"/>
    <mergeCell ref="F371:I371"/>
    <mergeCell ref="P371:Q371"/>
    <mergeCell ref="M371:O371"/>
    <mergeCell ref="F372:I372"/>
    <mergeCell ref="F373:I373"/>
    <mergeCell ref="P373:Q373"/>
    <mergeCell ref="M373:O373"/>
    <mergeCell ref="F374:I374"/>
    <mergeCell ref="F375:I375"/>
    <mergeCell ref="P375:Q375"/>
    <mergeCell ref="M375:O375"/>
    <mergeCell ref="F365:I365"/>
    <mergeCell ref="F366:I366"/>
    <mergeCell ref="P366:Q366"/>
    <mergeCell ref="M366:O366"/>
    <mergeCell ref="F367:I367"/>
    <mergeCell ref="F368:I368"/>
    <mergeCell ref="P368:Q368"/>
    <mergeCell ref="M368:O368"/>
    <mergeCell ref="F369:I369"/>
    <mergeCell ref="F360:I360"/>
    <mergeCell ref="P360:Q360"/>
    <mergeCell ref="M360:O360"/>
    <mergeCell ref="F361:I361"/>
    <mergeCell ref="F362:I362"/>
    <mergeCell ref="P362:Q362"/>
    <mergeCell ref="M362:O362"/>
    <mergeCell ref="F363:I363"/>
    <mergeCell ref="F364:I364"/>
    <mergeCell ref="P364:Q364"/>
    <mergeCell ref="M364:O364"/>
    <mergeCell ref="F355:I355"/>
    <mergeCell ref="F356:I356"/>
    <mergeCell ref="P356:Q356"/>
    <mergeCell ref="M356:O356"/>
    <mergeCell ref="F357:I357"/>
    <mergeCell ref="F358:I358"/>
    <mergeCell ref="P358:Q358"/>
    <mergeCell ref="M358:O358"/>
    <mergeCell ref="F359:I359"/>
    <mergeCell ref="F350:I350"/>
    <mergeCell ref="P350:Q350"/>
    <mergeCell ref="M350:O350"/>
    <mergeCell ref="F351:I351"/>
    <mergeCell ref="F352:I352"/>
    <mergeCell ref="P352:Q352"/>
    <mergeCell ref="M352:O352"/>
    <mergeCell ref="F353:I353"/>
    <mergeCell ref="F354:I354"/>
    <mergeCell ref="P354:Q354"/>
    <mergeCell ref="M354:O354"/>
    <mergeCell ref="F345:I345"/>
    <mergeCell ref="F346:I346"/>
    <mergeCell ref="P346:Q346"/>
    <mergeCell ref="M346:O346"/>
    <mergeCell ref="F347:I347"/>
    <mergeCell ref="F348:I348"/>
    <mergeCell ref="P348:Q348"/>
    <mergeCell ref="M348:O348"/>
    <mergeCell ref="F349:I349"/>
    <mergeCell ref="F340:I340"/>
    <mergeCell ref="P340:Q340"/>
    <mergeCell ref="M340:O340"/>
    <mergeCell ref="F341:I341"/>
    <mergeCell ref="F342:I342"/>
    <mergeCell ref="P342:Q342"/>
    <mergeCell ref="M342:O342"/>
    <mergeCell ref="F343:I343"/>
    <mergeCell ref="F344:I344"/>
    <mergeCell ref="P344:Q344"/>
    <mergeCell ref="M344:O344"/>
    <mergeCell ref="F335:I335"/>
    <mergeCell ref="F336:I336"/>
    <mergeCell ref="P336:Q336"/>
    <mergeCell ref="M336:O336"/>
    <mergeCell ref="F337:I337"/>
    <mergeCell ref="F338:I338"/>
    <mergeCell ref="P338:Q338"/>
    <mergeCell ref="M338:O338"/>
    <mergeCell ref="F339:I339"/>
    <mergeCell ref="F329:I329"/>
    <mergeCell ref="P329:Q329"/>
    <mergeCell ref="M329:O329"/>
    <mergeCell ref="F330:I330"/>
    <mergeCell ref="F331:I331"/>
    <mergeCell ref="P331:Q331"/>
    <mergeCell ref="M331:O331"/>
    <mergeCell ref="F332:I332"/>
    <mergeCell ref="F334:I334"/>
    <mergeCell ref="P334:Q334"/>
    <mergeCell ref="M334:O334"/>
    <mergeCell ref="F324:I324"/>
    <mergeCell ref="F325:I325"/>
    <mergeCell ref="P325:Q325"/>
    <mergeCell ref="M325:O325"/>
    <mergeCell ref="F326:I326"/>
    <mergeCell ref="F327:I327"/>
    <mergeCell ref="P327:Q327"/>
    <mergeCell ref="M327:O327"/>
    <mergeCell ref="F328:I328"/>
    <mergeCell ref="F319:I319"/>
    <mergeCell ref="P319:Q319"/>
    <mergeCell ref="M319:O319"/>
    <mergeCell ref="F320:I320"/>
    <mergeCell ref="F321:I321"/>
    <mergeCell ref="P321:Q321"/>
    <mergeCell ref="M321:O321"/>
    <mergeCell ref="F322:I322"/>
    <mergeCell ref="F323:I323"/>
    <mergeCell ref="P323:Q323"/>
    <mergeCell ref="M323:O323"/>
    <mergeCell ref="F314:I314"/>
    <mergeCell ref="F315:I315"/>
    <mergeCell ref="P315:Q315"/>
    <mergeCell ref="M315:O315"/>
    <mergeCell ref="F316:I316"/>
    <mergeCell ref="F317:I317"/>
    <mergeCell ref="P317:Q317"/>
    <mergeCell ref="M317:O317"/>
    <mergeCell ref="F318:I318"/>
    <mergeCell ref="F309:I309"/>
    <mergeCell ref="P309:Q309"/>
    <mergeCell ref="M309:O309"/>
    <mergeCell ref="F310:I310"/>
    <mergeCell ref="F311:I311"/>
    <mergeCell ref="P311:Q311"/>
    <mergeCell ref="M311:O311"/>
    <mergeCell ref="F312:I312"/>
    <mergeCell ref="F313:I313"/>
    <mergeCell ref="P313:Q313"/>
    <mergeCell ref="M313:O313"/>
    <mergeCell ref="F304:I304"/>
    <mergeCell ref="F305:I305"/>
    <mergeCell ref="P305:Q305"/>
    <mergeCell ref="M305:O305"/>
    <mergeCell ref="F306:I306"/>
    <mergeCell ref="F307:I307"/>
    <mergeCell ref="P307:Q307"/>
    <mergeCell ref="M307:O307"/>
    <mergeCell ref="F308:I308"/>
    <mergeCell ref="F299:I299"/>
    <mergeCell ref="P299:Q299"/>
    <mergeCell ref="M299:O299"/>
    <mergeCell ref="F300:I300"/>
    <mergeCell ref="F301:I301"/>
    <mergeCell ref="P301:Q301"/>
    <mergeCell ref="M301:O301"/>
    <mergeCell ref="F302:I302"/>
    <mergeCell ref="F303:I303"/>
    <mergeCell ref="P303:Q303"/>
    <mergeCell ref="M303:O303"/>
    <mergeCell ref="F293:I293"/>
    <mergeCell ref="F295:I295"/>
    <mergeCell ref="P295:Q295"/>
    <mergeCell ref="M295:O295"/>
    <mergeCell ref="F296:I296"/>
    <mergeCell ref="F297:I297"/>
    <mergeCell ref="P297:Q297"/>
    <mergeCell ref="M297:O297"/>
    <mergeCell ref="F298:I298"/>
    <mergeCell ref="F288:I288"/>
    <mergeCell ref="P288:Q288"/>
    <mergeCell ref="M288:O288"/>
    <mergeCell ref="F289:I289"/>
    <mergeCell ref="F290:I290"/>
    <mergeCell ref="P290:Q290"/>
    <mergeCell ref="M290:O290"/>
    <mergeCell ref="F291:I291"/>
    <mergeCell ref="F292:I292"/>
    <mergeCell ref="P292:Q292"/>
    <mergeCell ref="M292:O292"/>
    <mergeCell ref="F283:I283"/>
    <mergeCell ref="F284:I284"/>
    <mergeCell ref="P284:Q284"/>
    <mergeCell ref="M284:O284"/>
    <mergeCell ref="F285:I285"/>
    <mergeCell ref="F286:I286"/>
    <mergeCell ref="P286:Q286"/>
    <mergeCell ref="M286:O286"/>
    <mergeCell ref="F287:I287"/>
    <mergeCell ref="F278:I278"/>
    <mergeCell ref="P278:Q278"/>
    <mergeCell ref="M278:O278"/>
    <mergeCell ref="F279:I279"/>
    <mergeCell ref="F280:I280"/>
    <mergeCell ref="P280:Q280"/>
    <mergeCell ref="M280:O280"/>
    <mergeCell ref="F281:I281"/>
    <mergeCell ref="F282:I282"/>
    <mergeCell ref="P282:Q282"/>
    <mergeCell ref="M282:O282"/>
    <mergeCell ref="F273:I273"/>
    <mergeCell ref="F274:I274"/>
    <mergeCell ref="P274:Q274"/>
    <mergeCell ref="M274:O274"/>
    <mergeCell ref="F275:I275"/>
    <mergeCell ref="F276:I276"/>
    <mergeCell ref="P276:Q276"/>
    <mergeCell ref="M276:O276"/>
    <mergeCell ref="F277:I277"/>
    <mergeCell ref="F268:I268"/>
    <mergeCell ref="P268:Q268"/>
    <mergeCell ref="M268:O268"/>
    <mergeCell ref="F269:I269"/>
    <mergeCell ref="F270:I270"/>
    <mergeCell ref="P270:Q270"/>
    <mergeCell ref="M270:O270"/>
    <mergeCell ref="F271:I271"/>
    <mergeCell ref="F272:I272"/>
    <mergeCell ref="P272:Q272"/>
    <mergeCell ref="M272:O272"/>
    <mergeCell ref="F263:I263"/>
    <mergeCell ref="F264:I264"/>
    <mergeCell ref="P264:Q264"/>
    <mergeCell ref="M264:O264"/>
    <mergeCell ref="F265:I265"/>
    <mergeCell ref="F266:I266"/>
    <mergeCell ref="P266:Q266"/>
    <mergeCell ref="M266:O266"/>
    <mergeCell ref="F267:I267"/>
    <mergeCell ref="F258:I258"/>
    <mergeCell ref="P258:Q258"/>
    <mergeCell ref="M258:O258"/>
    <mergeCell ref="F259:I259"/>
    <mergeCell ref="F260:I260"/>
    <mergeCell ref="P260:Q260"/>
    <mergeCell ref="M260:O260"/>
    <mergeCell ref="F261:I261"/>
    <mergeCell ref="F262:I262"/>
    <mergeCell ref="P262:Q262"/>
    <mergeCell ref="M262:O262"/>
    <mergeCell ref="F253:I253"/>
    <mergeCell ref="F254:I254"/>
    <mergeCell ref="P254:Q254"/>
    <mergeCell ref="M254:O254"/>
    <mergeCell ref="F255:I255"/>
    <mergeCell ref="F256:I256"/>
    <mergeCell ref="P256:Q256"/>
    <mergeCell ref="M256:O256"/>
    <mergeCell ref="F257:I257"/>
    <mergeCell ref="F248:I248"/>
    <mergeCell ref="P248:Q248"/>
    <mergeCell ref="M248:O248"/>
    <mergeCell ref="F249:I249"/>
    <mergeCell ref="F250:I250"/>
    <mergeCell ref="P250:Q250"/>
    <mergeCell ref="M250:O250"/>
    <mergeCell ref="F251:I251"/>
    <mergeCell ref="F252:I252"/>
    <mergeCell ref="P252:Q252"/>
    <mergeCell ref="M252:O252"/>
    <mergeCell ref="F243:I243"/>
    <mergeCell ref="F244:I244"/>
    <mergeCell ref="P244:Q244"/>
    <mergeCell ref="M244:O244"/>
    <mergeCell ref="F245:I245"/>
    <mergeCell ref="F246:I246"/>
    <mergeCell ref="P246:Q246"/>
    <mergeCell ref="M246:O246"/>
    <mergeCell ref="F247:I247"/>
    <mergeCell ref="F238:I238"/>
    <mergeCell ref="P238:Q238"/>
    <mergeCell ref="M238:O238"/>
    <mergeCell ref="F239:I239"/>
    <mergeCell ref="F240:I240"/>
    <mergeCell ref="P240:Q240"/>
    <mergeCell ref="M240:O240"/>
    <mergeCell ref="F241:I241"/>
    <mergeCell ref="F242:I242"/>
    <mergeCell ref="P242:Q242"/>
    <mergeCell ref="M242:O242"/>
    <mergeCell ref="F233:I233"/>
    <mergeCell ref="F234:I234"/>
    <mergeCell ref="P234:Q234"/>
    <mergeCell ref="M234:O234"/>
    <mergeCell ref="F235:I235"/>
    <mergeCell ref="F236:I236"/>
    <mergeCell ref="P236:Q236"/>
    <mergeCell ref="M236:O236"/>
    <mergeCell ref="F237:I237"/>
    <mergeCell ref="F228:I228"/>
    <mergeCell ref="P228:Q228"/>
    <mergeCell ref="M228:O228"/>
    <mergeCell ref="F229:I229"/>
    <mergeCell ref="F230:I230"/>
    <mergeCell ref="P230:Q230"/>
    <mergeCell ref="M230:O230"/>
    <mergeCell ref="F231:I231"/>
    <mergeCell ref="F232:I232"/>
    <mergeCell ref="P232:Q232"/>
    <mergeCell ref="M232:O232"/>
    <mergeCell ref="F223:I223"/>
    <mergeCell ref="F224:I224"/>
    <mergeCell ref="P224:Q224"/>
    <mergeCell ref="M224:O224"/>
    <mergeCell ref="F225:I225"/>
    <mergeCell ref="F226:I226"/>
    <mergeCell ref="P226:Q226"/>
    <mergeCell ref="M226:O226"/>
    <mergeCell ref="F227:I227"/>
    <mergeCell ref="F218:I218"/>
    <mergeCell ref="P218:Q218"/>
    <mergeCell ref="M218:O218"/>
    <mergeCell ref="F219:I219"/>
    <mergeCell ref="F220:I220"/>
    <mergeCell ref="P220:Q220"/>
    <mergeCell ref="M220:O220"/>
    <mergeCell ref="F221:I221"/>
    <mergeCell ref="F222:I222"/>
    <mergeCell ref="P222:Q222"/>
    <mergeCell ref="M222:O222"/>
    <mergeCell ref="F212:I212"/>
    <mergeCell ref="F213:I213"/>
    <mergeCell ref="P213:Q213"/>
    <mergeCell ref="M213:O213"/>
    <mergeCell ref="F214:I214"/>
    <mergeCell ref="F215:I215"/>
    <mergeCell ref="P215:Q215"/>
    <mergeCell ref="M215:O215"/>
    <mergeCell ref="F216:I216"/>
    <mergeCell ref="F207:I207"/>
    <mergeCell ref="P207:Q207"/>
    <mergeCell ref="M207:O207"/>
    <mergeCell ref="F208:I208"/>
    <mergeCell ref="F209:I209"/>
    <mergeCell ref="P209:Q209"/>
    <mergeCell ref="M209:O209"/>
    <mergeCell ref="F210:I210"/>
    <mergeCell ref="F211:I211"/>
    <mergeCell ref="P211:Q211"/>
    <mergeCell ref="M211:O211"/>
    <mergeCell ref="F202:I202"/>
    <mergeCell ref="F203:I203"/>
    <mergeCell ref="P203:Q203"/>
    <mergeCell ref="M203:O203"/>
    <mergeCell ref="F204:I204"/>
    <mergeCell ref="F205:I205"/>
    <mergeCell ref="P205:Q205"/>
    <mergeCell ref="M205:O205"/>
    <mergeCell ref="F206:I206"/>
    <mergeCell ref="F197:I197"/>
    <mergeCell ref="P197:Q197"/>
    <mergeCell ref="M197:O197"/>
    <mergeCell ref="F198:I198"/>
    <mergeCell ref="F199:I199"/>
    <mergeCell ref="P199:Q199"/>
    <mergeCell ref="M199:O199"/>
    <mergeCell ref="F200:I200"/>
    <mergeCell ref="F201:I201"/>
    <mergeCell ref="P201:Q201"/>
    <mergeCell ref="M201:O201"/>
    <mergeCell ref="F192:I192"/>
    <mergeCell ref="F193:I193"/>
    <mergeCell ref="P193:Q193"/>
    <mergeCell ref="M193:O193"/>
    <mergeCell ref="F194:I194"/>
    <mergeCell ref="F195:I195"/>
    <mergeCell ref="P195:Q195"/>
    <mergeCell ref="M195:O195"/>
    <mergeCell ref="F196:I196"/>
    <mergeCell ref="F187:I187"/>
    <mergeCell ref="P187:Q187"/>
    <mergeCell ref="M187:O187"/>
    <mergeCell ref="F188:I188"/>
    <mergeCell ref="F189:I189"/>
    <mergeCell ref="P189:Q189"/>
    <mergeCell ref="M189:O189"/>
    <mergeCell ref="F190:I190"/>
    <mergeCell ref="F191:I191"/>
    <mergeCell ref="P191:Q191"/>
    <mergeCell ref="M191:O191"/>
    <mergeCell ref="F182:I182"/>
    <mergeCell ref="F183:I183"/>
    <mergeCell ref="P183:Q183"/>
    <mergeCell ref="M183:O183"/>
    <mergeCell ref="F184:I184"/>
    <mergeCell ref="F185:I185"/>
    <mergeCell ref="P185:Q185"/>
    <mergeCell ref="M185:O185"/>
    <mergeCell ref="F186:I186"/>
    <mergeCell ref="F177:I177"/>
    <mergeCell ref="P177:Q177"/>
    <mergeCell ref="M177:O177"/>
    <mergeCell ref="F178:I178"/>
    <mergeCell ref="F179:I179"/>
    <mergeCell ref="P179:Q179"/>
    <mergeCell ref="M179:O179"/>
    <mergeCell ref="F180:I180"/>
    <mergeCell ref="F181:I181"/>
    <mergeCell ref="P181:Q181"/>
    <mergeCell ref="M181:O181"/>
    <mergeCell ref="F172:I172"/>
    <mergeCell ref="F173:I173"/>
    <mergeCell ref="P173:Q173"/>
    <mergeCell ref="M173:O173"/>
    <mergeCell ref="F174:I174"/>
    <mergeCell ref="F175:I175"/>
    <mergeCell ref="P175:Q175"/>
    <mergeCell ref="M175:O175"/>
    <mergeCell ref="F176:I176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F171:I171"/>
    <mergeCell ref="P171:Q171"/>
    <mergeCell ref="M171:O171"/>
    <mergeCell ref="F161:I161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56:I156"/>
    <mergeCell ref="P156:Q156"/>
    <mergeCell ref="M156:O156"/>
    <mergeCell ref="F157:I157"/>
    <mergeCell ref="F158:I158"/>
    <mergeCell ref="P158:Q158"/>
    <mergeCell ref="M158:O158"/>
    <mergeCell ref="F159:I159"/>
    <mergeCell ref="F160:I160"/>
    <mergeCell ref="P160:Q160"/>
    <mergeCell ref="M160:O160"/>
    <mergeCell ref="F151:I151"/>
    <mergeCell ref="F152:I152"/>
    <mergeCell ref="P152:Q152"/>
    <mergeCell ref="M152:O152"/>
    <mergeCell ref="F153:I153"/>
    <mergeCell ref="F154:I154"/>
    <mergeCell ref="P154:Q154"/>
    <mergeCell ref="M154:O154"/>
    <mergeCell ref="F155:I155"/>
    <mergeCell ref="F146:I146"/>
    <mergeCell ref="P146:Q146"/>
    <mergeCell ref="M146:O146"/>
    <mergeCell ref="F147:I147"/>
    <mergeCell ref="F148:I148"/>
    <mergeCell ref="P148:Q148"/>
    <mergeCell ref="M148:O148"/>
    <mergeCell ref="F149:I149"/>
    <mergeCell ref="F150:I150"/>
    <mergeCell ref="P150:Q150"/>
    <mergeCell ref="M150:O150"/>
    <mergeCell ref="F141:I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F136:I136"/>
    <mergeCell ref="P136:Q136"/>
    <mergeCell ref="M136:O136"/>
    <mergeCell ref="F137:I137"/>
    <mergeCell ref="F138:I138"/>
    <mergeCell ref="P138:Q138"/>
    <mergeCell ref="M138:O138"/>
    <mergeCell ref="F139:I139"/>
    <mergeCell ref="F140:I140"/>
    <mergeCell ref="P140:Q140"/>
    <mergeCell ref="M140:O140"/>
    <mergeCell ref="F131:I131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M120:P120"/>
    <mergeCell ref="M122:Q122"/>
    <mergeCell ref="M123:Q123"/>
    <mergeCell ref="F125:I125"/>
    <mergeCell ref="P125:Q125"/>
    <mergeCell ref="M125:O125"/>
    <mergeCell ref="F130:I130"/>
    <mergeCell ref="P130:Q130"/>
    <mergeCell ref="M130:O130"/>
    <mergeCell ref="D105:H105"/>
    <mergeCell ref="M105:Q105"/>
    <mergeCell ref="D106:H106"/>
    <mergeCell ref="M106:Q106"/>
    <mergeCell ref="M107:Q107"/>
    <mergeCell ref="L109:Q109"/>
    <mergeCell ref="C115:Q115"/>
    <mergeCell ref="F117:P117"/>
    <mergeCell ref="F118:P118"/>
    <mergeCell ref="H99:J99"/>
    <mergeCell ref="K99:L99"/>
    <mergeCell ref="M99:Q99"/>
    <mergeCell ref="M101:Q101"/>
    <mergeCell ref="D102:H102"/>
    <mergeCell ref="M102:Q102"/>
    <mergeCell ref="D103:H103"/>
    <mergeCell ref="M103:Q103"/>
    <mergeCell ref="D104:H104"/>
    <mergeCell ref="M104:Q104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414:D419">
      <formula1>"K, M"</formula1>
    </dataValidation>
    <dataValidation type="list" allowBlank="1" showInputMessage="1" showErrorMessage="1" error="Povoleny jsou hodnoty základní, snížená, zákl. přenesená, sníž. přenesená, nulová." sqref="U414:U41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02.4 - Vzduchotechnika</vt:lpstr>
      <vt:lpstr>'02.4 - Vzduchotechnika'!Názvy_tisku</vt:lpstr>
      <vt:lpstr>'Rekapitulace stavby'!Názvy_tisku</vt:lpstr>
      <vt:lpstr>'02.4 - Vzduchotechnika'!Oblast_tisku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2017-11-15T21:57:03Z</dcterms:created>
  <dcterms:modified xsi:type="dcterms:W3CDTF">2017-11-15T21:57:06Z</dcterms:modified>
</cp:coreProperties>
</file>